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0" yWindow="15" windowWidth="12180" windowHeight="9960" tabRatio="700" activeTab="4"/>
  </bookViews>
  <sheets>
    <sheet name="budynki" sheetId="1" r:id="rId1"/>
    <sheet name="środki trwałe" sheetId="7" r:id="rId2"/>
    <sheet name="elektronika" sheetId="2" r:id="rId3"/>
    <sheet name="szkody" sheetId="6" r:id="rId4"/>
    <sheet name="pojazdy" sheetId="8" r:id="rId5"/>
  </sheets>
  <definedNames>
    <definedName name="_xlnm.Print_Area" localSheetId="0">budynki!$A$1:$L$84</definedName>
    <definedName name="_xlnm.Print_Area" localSheetId="2">elektronika!$A$1:$D$112</definedName>
    <definedName name="_xlnm.Print_Area" localSheetId="3">szkody!$A$1:$E$10</definedName>
    <definedName name="_xlnm.Print_Area" localSheetId="1">'środki trwałe'!$A$1:$E$13</definedName>
  </definedNames>
  <calcPr calcId="145621"/>
</workbook>
</file>

<file path=xl/calcChain.xml><?xml version="1.0" encoding="utf-8"?>
<calcChain xmlns="http://schemas.openxmlformats.org/spreadsheetml/2006/main">
  <c r="D32" i="2" l="1"/>
  <c r="D97" i="2"/>
  <c r="D46" i="2"/>
  <c r="D6" i="7"/>
  <c r="D90" i="2"/>
  <c r="D38" i="2"/>
  <c r="E13" i="7" l="1"/>
  <c r="D108" i="2"/>
  <c r="D105" i="2"/>
  <c r="D80" i="2"/>
  <c r="D76" i="2"/>
  <c r="D61" i="2"/>
  <c r="D54" i="2"/>
  <c r="D23" i="2"/>
  <c r="E77" i="1"/>
  <c r="G68" i="1"/>
  <c r="E68" i="1"/>
  <c r="E61" i="1"/>
  <c r="E42" i="1"/>
  <c r="G75" i="1"/>
  <c r="G77" i="1" s="1"/>
  <c r="G52" i="1"/>
  <c r="G53" i="1"/>
  <c r="G59" i="1"/>
  <c r="G61" i="1" s="1"/>
  <c r="G36" i="1"/>
  <c r="G42" i="1" s="1"/>
  <c r="E55" i="1"/>
  <c r="F77" i="1"/>
  <c r="C8" i="6"/>
  <c r="G55" i="1" l="1"/>
  <c r="G83" i="1" s="1"/>
  <c r="D8" i="2"/>
  <c r="D16" i="2" s="1"/>
  <c r="D13" i="7" l="1"/>
  <c r="F68" i="1"/>
  <c r="F42" i="1"/>
  <c r="F83" i="1" s="1"/>
</calcChain>
</file>

<file path=xl/sharedStrings.xml><?xml version="1.0" encoding="utf-8"?>
<sst xmlns="http://schemas.openxmlformats.org/spreadsheetml/2006/main" count="548" uniqueCount="384">
  <si>
    <t>lp.</t>
  </si>
  <si>
    <t>rok budowy</t>
  </si>
  <si>
    <t>wartość (początkowa)</t>
  </si>
  <si>
    <t>nazwa środka trwałego</t>
  </si>
  <si>
    <t>rok produkcji</t>
  </si>
  <si>
    <t>Lp.</t>
  </si>
  <si>
    <t>Marka</t>
  </si>
  <si>
    <t>Nr podw./ nadw.</t>
  </si>
  <si>
    <t>Nr rej.</t>
  </si>
  <si>
    <t>Poj.</t>
  </si>
  <si>
    <t>Rok</t>
  </si>
  <si>
    <t>Od</t>
  </si>
  <si>
    <t>Do</t>
  </si>
  <si>
    <t>lokalizacja (adres)</t>
  </si>
  <si>
    <t>Dane pojazdów</t>
  </si>
  <si>
    <t>Liczba szkód</t>
  </si>
  <si>
    <t>Suma wypłaconych odszkodowań</t>
  </si>
  <si>
    <t>Łącznie</t>
  </si>
  <si>
    <t>1.</t>
  </si>
  <si>
    <t xml:space="preserve">wartość początkowa (księgowa brutto)             </t>
  </si>
  <si>
    <t>Załącznik nr 3</t>
  </si>
  <si>
    <t>Typ, model</t>
  </si>
  <si>
    <t>Ilość miejsc / ładowność</t>
  </si>
  <si>
    <t>Rok prod.</t>
  </si>
  <si>
    <t>Rodzaj pojazdu</t>
  </si>
  <si>
    <t>Jednostka / opis szkód</t>
  </si>
  <si>
    <t>Załącznik nr 2</t>
  </si>
  <si>
    <t>Wykaz sprzętu elektronicznego stacjonarnego</t>
  </si>
  <si>
    <t>nazwa budynku / budowli</t>
  </si>
  <si>
    <t>Informacje o szkodach w ostatnich latach</t>
  </si>
  <si>
    <t xml:space="preserve">Okres ubezpieczenia OC i NW </t>
  </si>
  <si>
    <t xml:space="preserve">Okres ubezpieczenia AC i KR </t>
  </si>
  <si>
    <t>Wykaz sprzętu elektronicznego przenośnego</t>
  </si>
  <si>
    <t>ZABEZPIECZENIA</t>
  </si>
  <si>
    <t>Data ważności badań techniczn.</t>
  </si>
  <si>
    <t>DATA I REJESTRACJI</t>
  </si>
  <si>
    <t>Nazwa jednostki</t>
  </si>
  <si>
    <t>środki trwałe,wyposażenie</t>
  </si>
  <si>
    <t>zbiory biblioteczne</t>
  </si>
  <si>
    <t>powierzchnia</t>
  </si>
  <si>
    <t>Konstrukcja</t>
  </si>
  <si>
    <t xml:space="preserve">zabezpieczenia (znane zabiezpieczenia p-poż i przeciw kradzieżowe)                                     </t>
  </si>
  <si>
    <t>Załącznik nr 1</t>
  </si>
  <si>
    <t>Wykaz budynków i budowli</t>
  </si>
  <si>
    <t>Załącznik nr 5</t>
  </si>
  <si>
    <t>Aktualny przegląd</t>
  </si>
  <si>
    <t>2.</t>
  </si>
  <si>
    <t>3.</t>
  </si>
  <si>
    <t>4.</t>
  </si>
  <si>
    <t>5.</t>
  </si>
  <si>
    <t>Wykaz pojazdów</t>
  </si>
  <si>
    <t>Wykaz szkód</t>
  </si>
  <si>
    <t>Wykaz wartości środków trwałych, maszyn, urządzeń i wyposażenia</t>
  </si>
  <si>
    <t>Wartość 
z aktualnych polis</t>
  </si>
  <si>
    <t>Urząd Gminy</t>
  </si>
  <si>
    <t>1. Urząd Gminy</t>
  </si>
  <si>
    <t>6.</t>
  </si>
  <si>
    <t>7.</t>
  </si>
  <si>
    <t>Gminna Biblioteka i Dom Kultury</t>
  </si>
  <si>
    <t>Ośrodek Pomocy Społecznej</t>
  </si>
  <si>
    <t>Szkoła Podstawowa W Braciejewicach</t>
  </si>
  <si>
    <t>Szkoła Podstawowa w Kępie Piotrawińskiej</t>
  </si>
  <si>
    <t>Szkoła Podstawowa w Kamieniu</t>
  </si>
  <si>
    <t>budynek szkoły podstawowej</t>
  </si>
  <si>
    <t>budynek gospodarczy</t>
  </si>
  <si>
    <t>plac zabaw</t>
  </si>
  <si>
    <t>1986/1997</t>
  </si>
  <si>
    <t>Braciejowice 137</t>
  </si>
  <si>
    <t>pustak, strop gęstożebrowy, płyty betonu komórkowego pokryte papą i lepikiem</t>
  </si>
  <si>
    <t>gazeobeton, płyta kleina, stropodach drewniany, pokryty papą</t>
  </si>
  <si>
    <t>stropadach- pokryty papą asfaltową na lepiku</t>
  </si>
  <si>
    <t>szambo</t>
  </si>
  <si>
    <t>Łaziska 79</t>
  </si>
  <si>
    <t>pustak, strop - pustaki acermana, stropodach - wentylowany, płyty dachowe korytkowe pokrycie papa termozgrzewalna</t>
  </si>
  <si>
    <t>sciany pustak, stropdach - blacha</t>
  </si>
  <si>
    <t>budynek szkoły podstawowej ( + chodniki+ ogrodzenie szkoły + studnie kanalizacyjne)</t>
  </si>
  <si>
    <t>budynek szkoły</t>
  </si>
  <si>
    <t xml:space="preserve">szambo </t>
  </si>
  <si>
    <t>ogrodzenie</t>
  </si>
  <si>
    <t>Kępa Piotrawińska</t>
  </si>
  <si>
    <t>ściany - cegła i pustak, strop- żelbet, pokrycie dachu - eternit</t>
  </si>
  <si>
    <t>słupki metalowe w cementowane, siatka w metalowych ramach</t>
  </si>
  <si>
    <t>toalety</t>
  </si>
  <si>
    <t>cegła gruba, strop - żelbet, stropodach - papa</t>
  </si>
  <si>
    <t>cegła, strop - żelbet, stropodach - papa</t>
  </si>
  <si>
    <t>słupki metalowe w cementowane, częściowo rabatka cementowa</t>
  </si>
  <si>
    <t>Budynek zaplecza sanitarno-szatniowego Orlik 2012</t>
  </si>
  <si>
    <t>Wiata sportowa nr 1 - Stadion Piotrawin</t>
  </si>
  <si>
    <t>Wiata sportowa nr 2 - Stadion Piotrawin</t>
  </si>
  <si>
    <t>Kompleks boisk sportowych w Łaziskach wraz z Oświetleniem i wyposażeniem ORLIK 2012</t>
  </si>
  <si>
    <t>Boisko sportowe w Piotrawinie wraz z trybunami i piłkochwytami</t>
  </si>
  <si>
    <t>Zestaw solarny - budynek szatniowy na boisku w Piotrawinie</t>
  </si>
  <si>
    <t xml:space="preserve">budynek UG nowy </t>
  </si>
  <si>
    <t>Szkoła Podstawoa Kępa Goste</t>
  </si>
  <si>
    <t>bud. Hydrof. W Kępie Gosteckiej</t>
  </si>
  <si>
    <t>Strażnica Zgoda</t>
  </si>
  <si>
    <t>świetlica Głodno</t>
  </si>
  <si>
    <t>Świetlica w Kopaninie Kamieńskiej</t>
  </si>
  <si>
    <t>Świetlica w Kol. Łaziska</t>
  </si>
  <si>
    <t>Budnek hydrofornii w Kop. Kalisz.</t>
  </si>
  <si>
    <t>Zestaw Komputerowy</t>
  </si>
  <si>
    <t>Tablica interaktywna Qomo</t>
  </si>
  <si>
    <t>Kserokopiarka HP Laser Jest</t>
  </si>
  <si>
    <t>projektor BenQ MX06AT</t>
  </si>
  <si>
    <t xml:space="preserve">Tablica interaktywna </t>
  </si>
  <si>
    <t>projektor multimedialny Proxima</t>
  </si>
  <si>
    <t>projektor multimedialny BenQ MX06ST</t>
  </si>
  <si>
    <t>Lapotop LENOVO G5803</t>
  </si>
  <si>
    <t>Zestaw nagłośniający</t>
  </si>
  <si>
    <t>laptop Dell Inspirion</t>
  </si>
  <si>
    <t>Laptop Asus X553</t>
  </si>
  <si>
    <t>Laptop Asus</t>
  </si>
  <si>
    <t>Laptop IBM 4 szt.</t>
  </si>
  <si>
    <t>Laptop Lenovo 59</t>
  </si>
  <si>
    <t>Projektor Vivitek</t>
  </si>
  <si>
    <t>Tablica Interaktywna IDBOARD</t>
  </si>
  <si>
    <t>Laptop PB</t>
  </si>
  <si>
    <t>Laptop Dell</t>
  </si>
  <si>
    <t>Projektor mulimedialny BenQ</t>
  </si>
  <si>
    <t>projektor Nec Short</t>
  </si>
  <si>
    <t>Tablica interaktwyna Eno</t>
  </si>
  <si>
    <t>Tablica interaktynwa Qomo</t>
  </si>
  <si>
    <t>Komputer LG ALL IN ONE CHROMEBASE 21'5</t>
  </si>
  <si>
    <t>Komputer stacjoarny intel</t>
  </si>
  <si>
    <t>Drukarka etykiet kodów ZEBRA TLP 2824</t>
  </si>
  <si>
    <t>Skaner kodów kreskowych 1250G HONEYWELL VOYAGER</t>
  </si>
  <si>
    <t>Komputer z UPSem i oprogramowaniem 18szt.</t>
  </si>
  <si>
    <t>Komputer z UPSem i oprogramowaniem</t>
  </si>
  <si>
    <t>Laptop z opragramowaniem</t>
  </si>
  <si>
    <t>Serwer HP ML z UPS i oprogramowaniem</t>
  </si>
  <si>
    <t>SkanerJjujitsu</t>
  </si>
  <si>
    <t>centrala telefoniczna UG</t>
  </si>
  <si>
    <t>Zestaw łączocy bezp. MOTOROLA</t>
  </si>
  <si>
    <t>Kopiarka Canon</t>
  </si>
  <si>
    <t>Kopiarka Sharp</t>
  </si>
  <si>
    <t>Kserokopiarka NASHUAREC-UG</t>
  </si>
  <si>
    <t>2. Gminna Biblioteka i Dom Kultury</t>
  </si>
  <si>
    <t>3. Ośrodek Pomocy Społecznej</t>
  </si>
  <si>
    <t>4. Szkoła Podstawowa W Braciejewicach</t>
  </si>
  <si>
    <t>7. Szkoła Podstawowa w Kamieniu</t>
  </si>
  <si>
    <t>6. Szkoła Podstawowa w Kępie Piotrawińskiej</t>
  </si>
  <si>
    <t>SAMOCHÓD SPECJALNY</t>
  </si>
  <si>
    <t>SAM</t>
  </si>
  <si>
    <t>LOP006070027</t>
  </si>
  <si>
    <t>LOP R865</t>
  </si>
  <si>
    <t>PRZYCZEPA LEKKA</t>
  </si>
  <si>
    <t>31.05.2007</t>
  </si>
  <si>
    <t>TRAMPTRAIL</t>
  </si>
  <si>
    <t>1300</t>
  </si>
  <si>
    <t>SUB15JH00AD005021</t>
  </si>
  <si>
    <t>LOP S925</t>
  </si>
  <si>
    <t>PRZYCZEPA CIĘŻAROWA</t>
  </si>
  <si>
    <t>06.05.2010</t>
  </si>
  <si>
    <t>FORD</t>
  </si>
  <si>
    <t>FND 6</t>
  </si>
  <si>
    <t>WF0NXXTTFN9C80129</t>
  </si>
  <si>
    <t>LOP 14124</t>
  </si>
  <si>
    <t>04.05.2010</t>
  </si>
  <si>
    <t>MERCEDES-BENZ</t>
  </si>
  <si>
    <t>SPRINTER 213 CDI</t>
  </si>
  <si>
    <t>WDB9026621R164588</t>
  </si>
  <si>
    <t>LOP 34421</t>
  </si>
  <si>
    <t>22.11.2000</t>
  </si>
  <si>
    <t>9/925</t>
  </si>
  <si>
    <t>MERCEDES</t>
  </si>
  <si>
    <t>1120F</t>
  </si>
  <si>
    <t>WDB67708325549031</t>
  </si>
  <si>
    <t>LOP 19515</t>
  </si>
  <si>
    <t>10.01.1991</t>
  </si>
  <si>
    <t>BORO</t>
  </si>
  <si>
    <t>X07BZV</t>
  </si>
  <si>
    <t>SZRB10000E0026034</t>
  </si>
  <si>
    <t>LOP 59KJ</t>
  </si>
  <si>
    <t>STAR</t>
  </si>
  <si>
    <t>LBO 0474</t>
  </si>
  <si>
    <t>07.11.1989</t>
  </si>
  <si>
    <t>LOP C628</t>
  </si>
  <si>
    <t>31.12.1985</t>
  </si>
  <si>
    <t>BIAŁORUŚ</t>
  </si>
  <si>
    <t>TO-49AN</t>
  </si>
  <si>
    <t>A0831012</t>
  </si>
  <si>
    <t>WOLNOBIEŻNY - KOPARKA</t>
  </si>
  <si>
    <t>01.01.2006</t>
  </si>
  <si>
    <t>AUTOSAN</t>
  </si>
  <si>
    <t>H6</t>
  </si>
  <si>
    <t>SUADW1DDPXS510199</t>
  </si>
  <si>
    <t>LBO 3422</t>
  </si>
  <si>
    <t>AUTOBUS</t>
  </si>
  <si>
    <t>31.12.1999</t>
  </si>
  <si>
    <t>TRAN FAB6</t>
  </si>
  <si>
    <t>WF0XXXTTFXBS87935</t>
  </si>
  <si>
    <t>LOP 19062</t>
  </si>
  <si>
    <t>04.11.2011</t>
  </si>
  <si>
    <t>WF0XXXTTFXBE04885</t>
  </si>
  <si>
    <t>LOP 19063</t>
  </si>
  <si>
    <t>04.10.2011</t>
  </si>
  <si>
    <t>WDB9023721P501182</t>
  </si>
  <si>
    <t>LOP E862</t>
  </si>
  <si>
    <t>31.12.1997</t>
  </si>
  <si>
    <t>ATEGO 1529AF</t>
  </si>
  <si>
    <t>WDB9763741L788509</t>
  </si>
  <si>
    <t>LOP 25640</t>
  </si>
  <si>
    <t>03.10.2013</t>
  </si>
  <si>
    <t>NISSAN</t>
  </si>
  <si>
    <t>NAVARA</t>
  </si>
  <si>
    <t>VSKCVND40U0437790</t>
  </si>
  <si>
    <t>LOP 19804</t>
  </si>
  <si>
    <t>SAMOCHÓD OSOBOWY</t>
  </si>
  <si>
    <t>14.12.2011</t>
  </si>
  <si>
    <t>UAZ</t>
  </si>
  <si>
    <t>469B</t>
  </si>
  <si>
    <t>12.01.1981</t>
  </si>
  <si>
    <t>LOP 16391</t>
  </si>
  <si>
    <t>LOP 01998</t>
  </si>
  <si>
    <t>27.11.1973</t>
  </si>
  <si>
    <t xml:space="preserve">SKODA </t>
  </si>
  <si>
    <t>TMB3F46YX54240194</t>
  </si>
  <si>
    <t>LOP V969</t>
  </si>
  <si>
    <t>15.12.2004</t>
  </si>
  <si>
    <t>FAB 6</t>
  </si>
  <si>
    <t>WF0XXXTTFXDK83733</t>
  </si>
  <si>
    <t>LOP 29467</t>
  </si>
  <si>
    <t>13.11.2014</t>
  </si>
  <si>
    <t>OKTAVIA 1.6 TDI AMBITION</t>
  </si>
  <si>
    <t>TMBAF7NE1E0091870</t>
  </si>
  <si>
    <t>LOP 25982</t>
  </si>
  <si>
    <t>08.11.2013</t>
  </si>
  <si>
    <t>nowa wartość odtworzeniowa</t>
  </si>
  <si>
    <t>Łaziska 76, 24-335 Łaziska</t>
  </si>
  <si>
    <t>pustak, bloczeka, beton komórkowy, pokrycie dachu - blacha, blachodachówka</t>
  </si>
  <si>
    <t>pustak, bloczeka, beton komórkowy, pokrycie dachu - eternit</t>
  </si>
  <si>
    <t>Komputer do wody</t>
  </si>
  <si>
    <t>FABIA KOMBI 04-07</t>
  </si>
  <si>
    <t>Właściciel</t>
  </si>
  <si>
    <t>Urząd Gminy Łaziska, REGON: 000537958</t>
  </si>
  <si>
    <t>LOP 27501</t>
  </si>
  <si>
    <t>GMINA ŁAZISKA REGON: 431016932</t>
  </si>
  <si>
    <t>OSP W LESIE DĘBOWYM</t>
  </si>
  <si>
    <t xml:space="preserve">MAGIRUS-DEUTZ </t>
  </si>
  <si>
    <t>F256 D12FA</t>
  </si>
  <si>
    <t>20.10.1982</t>
  </si>
  <si>
    <t>DAIMLER-BENZ</t>
  </si>
  <si>
    <t>OSP W GŁODNIE REGON: 061489999</t>
  </si>
  <si>
    <t>ASS</t>
  </si>
  <si>
    <t>TAK</t>
  </si>
  <si>
    <t>CASE 580ST</t>
  </si>
  <si>
    <t>NGHH01532</t>
  </si>
  <si>
    <t>KOPARKO-ŁADOWARKA</t>
  </si>
  <si>
    <t>Piortrawin 96a, 24-335 Łaziska</t>
  </si>
  <si>
    <t>komputer</t>
  </si>
  <si>
    <t>FAX Panasonic KX-MB 2170</t>
  </si>
  <si>
    <t>komputer z oprogramowaniem Windows 10</t>
  </si>
  <si>
    <t>sala gimnastyczna</t>
  </si>
  <si>
    <t>PIOTRAWIN</t>
  </si>
  <si>
    <t>Hydrofornia Kamień Kolonia</t>
  </si>
  <si>
    <t>Hydrofornia Braciejowice</t>
  </si>
  <si>
    <t>Hydrofornia Wojciechów</t>
  </si>
  <si>
    <t>Gmina Łaziska - szkoda kumunikacyjna AC i OC</t>
  </si>
  <si>
    <t>Gmina Łaziska- szkoda NNW</t>
  </si>
  <si>
    <t>Laptop DELL VOSTRO 3359-240 GB SSD</t>
  </si>
  <si>
    <t>DRUKARKA etykiet kodów ZEBRA TLP 2824-1383</t>
  </si>
  <si>
    <t>Skaner kodów kreskowych 1250G Honeywell voyager</t>
  </si>
  <si>
    <t>Zestaw Komputerowy HP Compaq SFF 2SZT</t>
  </si>
  <si>
    <t>Laptop Notebook HP</t>
  </si>
  <si>
    <t>Budynek zaplecza sanitarno-szatniowego stadion w Piotrawinie</t>
  </si>
  <si>
    <t>budynek wykazany pod Urzędem Gminy</t>
  </si>
  <si>
    <t>8.</t>
  </si>
  <si>
    <t>Gminny Zespół Obsługi Szkół</t>
  </si>
  <si>
    <t>8. Gminny Zespół Obsługi Szkół</t>
  </si>
  <si>
    <t>Strażnica Braciejowice</t>
  </si>
  <si>
    <t>Braciejowice 46a, 24-335 Łaziska</t>
  </si>
  <si>
    <t>Strażnica Las Dębowy</t>
  </si>
  <si>
    <t>Las Dębowy 46a, 24-335 Łaziska</t>
  </si>
  <si>
    <t>Strażnica Łaziska</t>
  </si>
  <si>
    <t>Łaziska 52</t>
  </si>
  <si>
    <t>Strażnica Wrzelów</t>
  </si>
  <si>
    <t>Wrzelów 33a, 24-313 Wilków</t>
  </si>
  <si>
    <t>Świetlica Trzeciniec</t>
  </si>
  <si>
    <t>Trzeciniec 58a, 24-313 Wilków</t>
  </si>
  <si>
    <t>Strażnica Niedźwiada Duża</t>
  </si>
  <si>
    <t>Strażnica Piotrawin</t>
  </si>
  <si>
    <t>Niedźwiada Duża 25a, 24-335 Łaziska</t>
  </si>
  <si>
    <t>Zgoda 23a, 24-335 Łaziska</t>
  </si>
  <si>
    <t>świetlica(strażnica) w Zakrzowie</t>
  </si>
  <si>
    <t>Zakrzów 24, 23-335 Łaziska</t>
  </si>
  <si>
    <t>Kolonia Łaziska 44, 24-335 Łaziska</t>
  </si>
  <si>
    <t>budynek UG stary ( budynek GBiDK i GOPSu)</t>
  </si>
  <si>
    <t>Łaziska 62a, 24-335 Łaziska</t>
  </si>
  <si>
    <t>Garaż przy Gminie</t>
  </si>
  <si>
    <t>Sala Gimnastyczna w Łaziskach</t>
  </si>
  <si>
    <t>Strażnica Kepa Gostecka</t>
  </si>
  <si>
    <t>Budynek magazynowo-zbożowy ( garaże i magazyn przeciwpowodziowy)</t>
  </si>
  <si>
    <t>Głodno 2a, 24-335 Łaziska</t>
  </si>
  <si>
    <t>Łaziska 25a, 24-335 Łaziska</t>
  </si>
  <si>
    <t>pustak, bloczek, beton komórkowy, pokrycie dachu - eternit</t>
  </si>
  <si>
    <t>pustak, bloczek, beton komórkowy, pokrycie dachu - płyta warstowowa ( sytropian, pianka, poli.)</t>
  </si>
  <si>
    <t>Łaziska, 79-335 Łaziska</t>
  </si>
  <si>
    <t>Kępa Gostecka 20b, 24-335 Łaziska</t>
  </si>
  <si>
    <t>pustak, bloczek, beton komórkowy, pokrycie dachu - blacha. Blachodachówka</t>
  </si>
  <si>
    <t>Kopanina Kaliszańska 16a, 24-335 Łaziska</t>
  </si>
  <si>
    <t>cegła, pustak, bloczek, beton komórkowy, pokrycie dachu- eternit</t>
  </si>
  <si>
    <t>pustak, bloczek, beton komórkowy; pokrycie dachu - papa/bitumiczne/ondulina</t>
  </si>
  <si>
    <t>świetlica( strażnica) Kamień</t>
  </si>
  <si>
    <t>Kamień 31c, 24-335 Łaziska</t>
  </si>
  <si>
    <t>Piotrawin 33, 24-335 Łaziska</t>
  </si>
  <si>
    <t>Kępa Gostecka 56, 24-335 Łaziska</t>
  </si>
  <si>
    <t>pustak, bloczeka, beton komórkowy, pokrycie dachu - blacha, blachodachówka, eternit</t>
  </si>
  <si>
    <t>Kamień- Kolonia 1a, 24-335 Łaziska</t>
  </si>
  <si>
    <t>-</t>
  </si>
  <si>
    <t>siedziba w budynku Urzędu Gminy</t>
  </si>
  <si>
    <t>Szkoła Podstawowa Zakrzów ( stowarzyszenie)</t>
  </si>
  <si>
    <t>FM 192D11FA</t>
  </si>
  <si>
    <t>LOP 09981</t>
  </si>
  <si>
    <t>Sposób obliczenia wartości odtworzeniowej = budynki administracyjne, budynki szkolne, hale sportowe - 3 372,00 zł/m2, budynki mieszkalne - 2 698,00 zł /m2, świetlice, remizy OSP - 2 023,00 zł/m2, 
budynki gospodarcze - 1 349,00 zł/m2</t>
  </si>
  <si>
    <t>39 300 zł brutto</t>
  </si>
  <si>
    <t>280 000 zł brutto</t>
  </si>
  <si>
    <t>wartość pojazdu</t>
  </si>
  <si>
    <t>Ubezpieczający: Gmina Łaziska</t>
  </si>
  <si>
    <t xml:space="preserve">brak </t>
  </si>
  <si>
    <t>brak</t>
  </si>
  <si>
    <t>wliczone w UG</t>
  </si>
  <si>
    <t>8 052,00 zł brutto</t>
  </si>
  <si>
    <t>Ośrodek Pomocy Społecznej REGON:004171833</t>
  </si>
  <si>
    <t xml:space="preserve">Dacia </t>
  </si>
  <si>
    <t>Sandero</t>
  </si>
  <si>
    <t>UU15SDMC559552541</t>
  </si>
  <si>
    <t>LOP41121</t>
  </si>
  <si>
    <t>38500 brutto</t>
  </si>
  <si>
    <t>07.03.2019 07.03.2020</t>
  </si>
  <si>
    <t>06.03.2020 06.03.2021</t>
  </si>
  <si>
    <t>26.01.2019 26.01.2020</t>
  </si>
  <si>
    <t>25.01.2020 25.01.2021</t>
  </si>
  <si>
    <t>01.01.2019 01.01.2020</t>
  </si>
  <si>
    <t>31.12.2019 31.12.2020</t>
  </si>
  <si>
    <t>14.12.2018 14.12.2019</t>
  </si>
  <si>
    <t>13.12.2019 13.12.2020</t>
  </si>
  <si>
    <t xml:space="preserve">15.12.2018 15.12.2019 </t>
  </si>
  <si>
    <t>14.12.2019 15.12.2020</t>
  </si>
  <si>
    <t>22.12.2018 22.12.2019</t>
  </si>
  <si>
    <t>21.12.2019 21.12.2020</t>
  </si>
  <si>
    <t>03.04.2019 03.04.2020</t>
  </si>
  <si>
    <t>02.04.2020 02.04.2021</t>
  </si>
  <si>
    <t>18.12.2018 18.12.2019</t>
  </si>
  <si>
    <t>17.12.2019 17.12.2020</t>
  </si>
  <si>
    <t>23.02.2019 23.02.2020</t>
  </si>
  <si>
    <t>22.02.2020 22.02.2021</t>
  </si>
  <si>
    <t>31.05.2019 31.05.2020</t>
  </si>
  <si>
    <t>30.05.2020 30.05.2021</t>
  </si>
  <si>
    <t>06.05.2019 06.05.2020</t>
  </si>
  <si>
    <t>05.05.2020 05.05.2021</t>
  </si>
  <si>
    <t>04.05.2019 04.05.2020</t>
  </si>
  <si>
    <t>03.05.2020 03.05.2021</t>
  </si>
  <si>
    <t>Komputer stacjonarny</t>
  </si>
  <si>
    <t>projektor BENQ szt. 2</t>
  </si>
  <si>
    <t>Szkoła Podstawowa im. Jana Kochanowskiego w Łaziskach</t>
  </si>
  <si>
    <t>5. Szkoła Podstawowa im. Jana Kochanowskiego w Łaziskach</t>
  </si>
  <si>
    <t>Projektor Benq MX528</t>
  </si>
  <si>
    <t>Projektor OPTOMA DX349DLP</t>
  </si>
  <si>
    <t>Tablica interaktywna Dualbooard z półką</t>
  </si>
  <si>
    <t>Kopiarka Konica Minolta bizhub C220</t>
  </si>
  <si>
    <t>Laptop lenovo 100 15  - 4 szt.</t>
  </si>
  <si>
    <t>Laptop Asus R540SA-xx40T - 4szt.</t>
  </si>
  <si>
    <t xml:space="preserve">Komputer - Serwer  </t>
  </si>
  <si>
    <t>Komputer</t>
  </si>
  <si>
    <t>zestaw komputerowy z drukarką i UPS</t>
  </si>
  <si>
    <t>Gmina Łaziska- szkoda majątkowa, OC działalności, Szkoła Podstawowa w Kępie Piotrawińskiej - mienie</t>
  </si>
  <si>
    <t>brak szkód</t>
  </si>
  <si>
    <t>28.08.2019</t>
  </si>
  <si>
    <t xml:space="preserve">27.08.2020 </t>
  </si>
  <si>
    <t xml:space="preserve">29.09.2019 </t>
  </si>
  <si>
    <t xml:space="preserve">28.09.2020 </t>
  </si>
  <si>
    <t xml:space="preserve">04.10.2019 </t>
  </si>
  <si>
    <t xml:space="preserve">03.10.2020 </t>
  </si>
  <si>
    <t>03.10.2020</t>
  </si>
  <si>
    <t xml:space="preserve">13.11.2019 </t>
  </si>
  <si>
    <t xml:space="preserve">12.11.2020 </t>
  </si>
  <si>
    <t xml:space="preserve">03.10.2019 </t>
  </si>
  <si>
    <t xml:space="preserve">02.10.2020 </t>
  </si>
  <si>
    <t xml:space="preserve">06.09.2019 </t>
  </si>
  <si>
    <t xml:space="preserve">07.09.2020 </t>
  </si>
  <si>
    <t>08.11.2019</t>
  </si>
  <si>
    <t>07.11.2020</t>
  </si>
  <si>
    <t xml:space="preserve">08.11.2019 </t>
  </si>
  <si>
    <t xml:space="preserve">07.11.2020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</si>
</sst>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d/mm/yyyy"/>
  </numFmts>
  <fonts count="4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i/>
      <u/>
      <sz val="11"/>
      <name val="Verdana"/>
      <family val="2"/>
      <charset val="238"/>
    </font>
    <font>
      <b/>
      <i/>
      <u/>
      <sz val="10"/>
      <name val="Verdana"/>
      <family val="2"/>
      <charset val="238"/>
    </font>
    <font>
      <b/>
      <u/>
      <sz val="10"/>
      <name val="Verdana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Verdana"/>
      <family val="2"/>
      <charset val="238"/>
    </font>
    <font>
      <b/>
      <sz val="9"/>
      <name val="Verdana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name val="Verdana"/>
      <family val="2"/>
      <charset val="238"/>
    </font>
    <font>
      <b/>
      <sz val="10"/>
      <color theme="1"/>
      <name val="Czcionka tekstu podstawowego"/>
      <charset val="238"/>
    </font>
    <font>
      <sz val="11"/>
      <name val="Arial"/>
      <family val="2"/>
      <charset val="238"/>
    </font>
    <font>
      <sz val="9"/>
      <name val="Verdana"/>
      <family val="2"/>
      <charset val="238"/>
    </font>
    <font>
      <b/>
      <sz val="9"/>
      <color theme="0"/>
      <name val="Verdana"/>
      <family val="2"/>
      <charset val="238"/>
    </font>
    <font>
      <sz val="16"/>
      <name val="Verdana"/>
      <family val="2"/>
      <charset val="238"/>
    </font>
    <font>
      <sz val="8"/>
      <name val="Verdan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/>
      <name val="Verdana"/>
      <family val="2"/>
      <charset val="238"/>
    </font>
    <font>
      <sz val="10"/>
      <color theme="0"/>
      <name val="Verdana"/>
      <family val="2"/>
      <charset val="238"/>
    </font>
    <font>
      <i/>
      <sz val="10"/>
      <color theme="0"/>
      <name val="Verdana"/>
      <family val="2"/>
      <charset val="238"/>
    </font>
    <font>
      <sz val="10"/>
      <color indexed="9"/>
      <name val="Verdana"/>
      <family val="2"/>
      <charset val="238"/>
    </font>
    <font>
      <i/>
      <sz val="10"/>
      <color indexed="9"/>
      <name val="Verdana"/>
      <family val="2"/>
      <charset val="238"/>
    </font>
    <font>
      <b/>
      <i/>
      <u/>
      <sz val="9"/>
      <name val="Verdana"/>
      <family val="2"/>
      <charset val="238"/>
    </font>
    <font>
      <b/>
      <i/>
      <u/>
      <sz val="12"/>
      <name val="Verdana"/>
      <family val="2"/>
      <charset val="238"/>
    </font>
    <font>
      <b/>
      <sz val="11"/>
      <color indexed="9"/>
      <name val="Arial"/>
      <family val="2"/>
      <charset val="238"/>
    </font>
    <font>
      <sz val="12"/>
      <name val="Verdana"/>
      <family val="2"/>
      <charset val="238"/>
    </font>
    <font>
      <b/>
      <sz val="12"/>
      <color theme="0"/>
      <name val="Verdana"/>
      <family val="2"/>
      <charset val="238"/>
    </font>
    <font>
      <b/>
      <sz val="14"/>
      <color theme="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name val="Czcionka tekstu podstawowego"/>
      <charset val="238"/>
    </font>
    <font>
      <sz val="10"/>
      <color theme="1"/>
      <name val="Czcionka tekstu podstawowego"/>
      <charset val="238"/>
    </font>
    <font>
      <b/>
      <u/>
      <sz val="10"/>
      <color theme="1"/>
      <name val="Czcionka tekstu podstawowego"/>
      <charset val="238"/>
    </font>
    <font>
      <b/>
      <u/>
      <sz val="10"/>
      <color theme="1"/>
      <name val="Verdana"/>
      <family val="2"/>
      <charset val="238"/>
    </font>
    <font>
      <b/>
      <sz val="10"/>
      <color indexed="9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name val="Verdana"/>
      <family val="2"/>
      <charset val="238"/>
    </font>
    <font>
      <b/>
      <u/>
      <sz val="10"/>
      <color theme="0"/>
      <name val="Verdana"/>
      <family val="2"/>
      <charset val="238"/>
    </font>
    <font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4"/>
      <color theme="0"/>
      <name val="Verdana"/>
      <family val="2"/>
      <charset val="238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21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62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 wrapText="1"/>
    </xf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right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44" fontId="10" fillId="6" borderId="1" xfId="0" applyNumberFormat="1" applyFont="1" applyFill="1" applyBorder="1" applyAlignment="1">
      <alignment horizontal="center" vertical="center" wrapText="1"/>
    </xf>
    <xf numFmtId="44" fontId="10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/>
    <xf numFmtId="44" fontId="10" fillId="6" borderId="1" xfId="0" applyNumberFormat="1" applyFont="1" applyFill="1" applyBorder="1" applyAlignment="1">
      <alignment vertical="center"/>
    </xf>
    <xf numFmtId="44" fontId="1" fillId="5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 wrapText="1"/>
    </xf>
    <xf numFmtId="0" fontId="1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0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3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textRotation="18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0" fontId="15" fillId="0" borderId="0" xfId="0" applyFont="1" applyFill="1"/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32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4" fontId="8" fillId="4" borderId="1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4" fontId="1" fillId="0" borderId="1" xfId="1" applyFont="1" applyBorder="1" applyAlignment="1">
      <alignment horizontal="center" vertical="center" wrapText="1"/>
    </xf>
    <xf numFmtId="44" fontId="1" fillId="5" borderId="1" xfId="1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20" fillId="5" borderId="0" xfId="0" applyFont="1" applyFill="1" applyAlignment="1">
      <alignment horizontal="left" vertical="center"/>
    </xf>
    <xf numFmtId="0" fontId="1" fillId="5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5" borderId="1" xfId="1" applyNumberFormat="1" applyFont="1" applyFill="1" applyBorder="1" applyAlignment="1">
      <alignment horizontal="center" vertical="center"/>
    </xf>
    <xf numFmtId="44" fontId="1" fillId="5" borderId="1" xfId="1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2" fillId="4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textRotation="180"/>
    </xf>
    <xf numFmtId="0" fontId="17" fillId="0" borderId="0" xfId="0" applyFont="1" applyAlignment="1">
      <alignment textRotation="180"/>
    </xf>
    <xf numFmtId="0" fontId="17" fillId="5" borderId="6" xfId="0" applyFont="1" applyFill="1" applyBorder="1" applyAlignment="1">
      <alignment horizontal="center" textRotation="180"/>
    </xf>
    <xf numFmtId="0" fontId="17" fillId="5" borderId="0" xfId="0" applyFont="1" applyFill="1" applyAlignment="1">
      <alignment horizontal="center" textRotation="180"/>
    </xf>
    <xf numFmtId="0" fontId="17" fillId="5" borderId="0" xfId="0" applyFont="1" applyFill="1" applyAlignment="1">
      <alignment textRotation="180"/>
    </xf>
    <xf numFmtId="0" fontId="17" fillId="0" borderId="6" xfId="0" applyFont="1" applyBorder="1" applyAlignment="1">
      <alignment horizontal="center" textRotation="180"/>
    </xf>
    <xf numFmtId="0" fontId="17" fillId="0" borderId="0" xfId="0" applyFont="1" applyAlignment="1">
      <alignment horizontal="center" vertical="top" textRotation="180"/>
    </xf>
    <xf numFmtId="0" fontId="13" fillId="0" borderId="1" xfId="0" applyFont="1" applyBorder="1" applyAlignment="1">
      <alignment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64" fontId="1" fillId="0" borderId="1" xfId="1" applyNumberFormat="1" applyFont="1" applyBorder="1" applyAlignment="1">
      <alignment horizontal="center" vertical="center" wrapText="1"/>
    </xf>
    <xf numFmtId="164" fontId="34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0" fontId="6" fillId="7" borderId="3" xfId="0" applyFont="1" applyFill="1" applyBorder="1" applyAlignment="1">
      <alignment vertical="center"/>
    </xf>
    <xf numFmtId="0" fontId="6" fillId="7" borderId="5" xfId="0" applyFont="1" applyFill="1" applyBorder="1" applyAlignment="1">
      <alignment vertical="center"/>
    </xf>
    <xf numFmtId="0" fontId="6" fillId="7" borderId="3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 wrapText="1"/>
    </xf>
    <xf numFmtId="0" fontId="38" fillId="7" borderId="4" xfId="0" applyFont="1" applyFill="1" applyBorder="1" applyAlignment="1">
      <alignment vertical="center"/>
    </xf>
    <xf numFmtId="0" fontId="39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44" fontId="3" fillId="0" borderId="0" xfId="1" applyFont="1" applyFill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164" fontId="21" fillId="4" borderId="1" xfId="1" applyNumberFormat="1" applyFont="1" applyFill="1" applyBorder="1" applyAlignment="1">
      <alignment horizontal="center" vertical="center" wrapText="1"/>
    </xf>
    <xf numFmtId="44" fontId="21" fillId="4" borderId="1" xfId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44" fontId="1" fillId="0" borderId="2" xfId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 wrapText="1"/>
    </xf>
    <xf numFmtId="44" fontId="8" fillId="0" borderId="0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6" fillId="7" borderId="3" xfId="0" applyNumberFormat="1" applyFont="1" applyFill="1" applyBorder="1" applyAlignment="1">
      <alignment horizontal="center" vertical="center"/>
    </xf>
    <xf numFmtId="164" fontId="1" fillId="5" borderId="1" xfId="1" applyNumberFormat="1" applyFont="1" applyFill="1" applyBorder="1" applyAlignment="1">
      <alignment horizontal="center" vertical="center"/>
    </xf>
    <xf numFmtId="164" fontId="21" fillId="0" borderId="0" xfId="1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164" fontId="26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3" fillId="0" borderId="1" xfId="0" applyNumberFormat="1" applyFont="1" applyFill="1" applyBorder="1" applyAlignment="1">
      <alignment horizontal="right" vertical="center" wrapText="1"/>
    </xf>
    <xf numFmtId="164" fontId="32" fillId="0" borderId="1" xfId="0" applyNumberFormat="1" applyFont="1" applyFill="1" applyBorder="1" applyAlignment="1">
      <alignment horizontal="right" vertical="center" wrapText="1"/>
    </xf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8" fillId="7" borderId="1" xfId="0" applyFont="1" applyFill="1" applyBorder="1" applyAlignment="1">
      <alignment horizontal="center" vertical="center"/>
    </xf>
    <xf numFmtId="0" fontId="38" fillId="7" borderId="3" xfId="0" applyFont="1" applyFill="1" applyBorder="1" applyAlignment="1">
      <alignment horizontal="center" vertical="center"/>
    </xf>
    <xf numFmtId="164" fontId="38" fillId="7" borderId="3" xfId="0" applyNumberFormat="1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vertical="center"/>
    </xf>
    <xf numFmtId="0" fontId="38" fillId="7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180"/>
    </xf>
    <xf numFmtId="0" fontId="20" fillId="7" borderId="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17" fillId="5" borderId="0" xfId="0" applyFont="1" applyFill="1" applyAlignment="1">
      <alignment horizontal="center" vertical="center" textRotation="180"/>
    </xf>
    <xf numFmtId="0" fontId="17" fillId="0" borderId="6" xfId="0" applyFont="1" applyBorder="1" applyAlignment="1">
      <alignment horizontal="center" vertical="center" textRotation="180"/>
    </xf>
    <xf numFmtId="0" fontId="20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2" fillId="4" borderId="1" xfId="0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6" fillId="7" borderId="3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20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9" fillId="0" borderId="1" xfId="0" applyFont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0" xfId="0" applyFont="1"/>
    <xf numFmtId="0" fontId="1" fillId="9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4" fillId="4" borderId="1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textRotation="180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Alignment="1">
      <alignment horizontal="right" vertical="center"/>
    </xf>
    <xf numFmtId="164" fontId="3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64" fontId="21" fillId="5" borderId="0" xfId="1" applyNumberFormat="1" applyFont="1" applyFill="1" applyAlignment="1">
      <alignment horizontal="center" vertical="center"/>
    </xf>
    <xf numFmtId="164" fontId="30" fillId="4" borderId="13" xfId="1" applyNumberFormat="1" applyFont="1" applyFill="1" applyBorder="1" applyAlignment="1">
      <alignment horizontal="center" vertical="center"/>
    </xf>
    <xf numFmtId="164" fontId="30" fillId="5" borderId="0" xfId="1" applyNumberFormat="1" applyFont="1" applyFill="1" applyBorder="1" applyAlignment="1">
      <alignment horizontal="center" vertical="center"/>
    </xf>
    <xf numFmtId="164" fontId="46" fillId="4" borderId="0" xfId="0" applyNumberFormat="1" applyFont="1" applyFill="1" applyAlignment="1">
      <alignment vertical="center"/>
    </xf>
    <xf numFmtId="0" fontId="32" fillId="5" borderId="1" xfId="0" applyFont="1" applyFill="1" applyBorder="1" applyAlignment="1">
      <alignment horizontal="left" vertical="center" wrapText="1"/>
    </xf>
    <xf numFmtId="0" fontId="32" fillId="5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44" fontId="1" fillId="0" borderId="1" xfId="1" applyFont="1" applyFill="1" applyBorder="1" applyAlignment="1">
      <alignment horizontal="right" vertical="center" wrapText="1"/>
    </xf>
    <xf numFmtId="0" fontId="47" fillId="0" borderId="1" xfId="0" applyFont="1" applyBorder="1" applyAlignment="1">
      <alignment horizontal="center" vertical="center"/>
    </xf>
    <xf numFmtId="44" fontId="1" fillId="5" borderId="1" xfId="3" applyFont="1" applyFill="1" applyBorder="1" applyAlignment="1">
      <alignment horizontal="center" vertical="center"/>
    </xf>
    <xf numFmtId="0" fontId="3" fillId="0" borderId="0" xfId="0" applyFont="1"/>
    <xf numFmtId="44" fontId="1" fillId="5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3" fillId="0" borderId="0" xfId="0" applyFont="1"/>
    <xf numFmtId="0" fontId="1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1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44" fontId="1" fillId="5" borderId="1" xfId="3" applyFont="1" applyFill="1" applyBorder="1" applyAlignment="1">
      <alignment horizontal="center" vertical="center"/>
    </xf>
    <xf numFmtId="44" fontId="1" fillId="5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3" fillId="0" borderId="0" xfId="2" applyFont="1" applyFill="1" applyAlignment="1">
      <alignment horizontal="center" wrapText="1"/>
    </xf>
    <xf numFmtId="44" fontId="1" fillId="0" borderId="1" xfId="3" applyFont="1" applyFill="1" applyBorder="1" applyAlignment="1">
      <alignment horizontal="center" vertical="center" wrapText="1"/>
    </xf>
    <xf numFmtId="44" fontId="1" fillId="5" borderId="1" xfId="2" applyNumberFormat="1" applyFont="1" applyFill="1" applyBorder="1" applyAlignment="1">
      <alignment horizontal="center" vertical="center"/>
    </xf>
    <xf numFmtId="44" fontId="1" fillId="0" borderId="1" xfId="3" applyFont="1" applyFill="1" applyBorder="1" applyAlignment="1">
      <alignment horizontal="center" vertical="center" wrapText="1"/>
    </xf>
    <xf numFmtId="44" fontId="1" fillId="5" borderId="1" xfId="2" applyNumberFormat="1" applyFont="1" applyFill="1" applyBorder="1" applyAlignment="1">
      <alignment horizontal="center" vertical="center"/>
    </xf>
    <xf numFmtId="44" fontId="1" fillId="5" borderId="1" xfId="3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44" fontId="1" fillId="5" borderId="2" xfId="1" applyFont="1" applyFill="1" applyBorder="1" applyAlignment="1">
      <alignment horizontal="center" vertical="center"/>
    </xf>
    <xf numFmtId="44" fontId="1" fillId="5" borderId="7" xfId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64" fontId="34" fillId="0" borderId="2" xfId="0" applyNumberFormat="1" applyFont="1" applyBorder="1" applyAlignment="1">
      <alignment horizontal="center" vertical="center"/>
    </xf>
    <xf numFmtId="164" fontId="34" fillId="0" borderId="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5" borderId="2" xfId="1" applyNumberFormat="1" applyFont="1" applyFill="1" applyBorder="1" applyAlignment="1">
      <alignment horizontal="center" vertical="center"/>
    </xf>
    <xf numFmtId="0" fontId="1" fillId="5" borderId="7" xfId="1" applyNumberFormat="1" applyFont="1" applyFill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 wrapText="1"/>
    </xf>
    <xf numFmtId="164" fontId="1" fillId="0" borderId="7" xfId="1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64" fontId="1" fillId="0" borderId="7" xfId="1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textRotation="180"/>
    </xf>
    <xf numFmtId="0" fontId="21" fillId="4" borderId="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textRotation="180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2" xfId="1" applyNumberFormat="1" applyFont="1" applyFill="1" applyBorder="1" applyAlignment="1">
      <alignment horizontal="center" vertical="center" wrapText="1"/>
    </xf>
    <xf numFmtId="164" fontId="1" fillId="0" borderId="7" xfId="1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left" vertical="center" wrapText="1"/>
    </xf>
    <xf numFmtId="0" fontId="35" fillId="7" borderId="3" xfId="0" applyFont="1" applyFill="1" applyBorder="1" applyAlignment="1">
      <alignment horizontal="left" vertical="center" wrapText="1"/>
    </xf>
    <xf numFmtId="0" fontId="35" fillId="7" borderId="5" xfId="0" applyFont="1" applyFill="1" applyBorder="1" applyAlignment="1">
      <alignment horizontal="left" vertical="center" wrapText="1"/>
    </xf>
    <xf numFmtId="0" fontId="38" fillId="7" borderId="4" xfId="0" applyFont="1" applyFill="1" applyBorder="1" applyAlignment="1">
      <alignment horizontal="left" vertical="center"/>
    </xf>
    <xf numFmtId="0" fontId="38" fillId="7" borderId="3" xfId="0" applyFont="1" applyFill="1" applyBorder="1" applyAlignment="1">
      <alignment horizontal="left" vertical="center"/>
    </xf>
    <xf numFmtId="0" fontId="38" fillId="7" borderId="5" xfId="0" applyFont="1" applyFill="1" applyBorder="1" applyAlignment="1">
      <alignment horizontal="left" vertical="center"/>
    </xf>
    <xf numFmtId="0" fontId="39" fillId="0" borderId="2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left" vertical="center" wrapText="1"/>
    </xf>
    <xf numFmtId="0" fontId="27" fillId="0" borderId="0" xfId="0" applyFont="1" applyFill="1" applyAlignment="1">
      <alignment horizontal="right" vertical="center"/>
    </xf>
    <xf numFmtId="0" fontId="12" fillId="8" borderId="1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left" vertical="center"/>
    </xf>
    <xf numFmtId="0" fontId="36" fillId="7" borderId="3" xfId="0" applyFont="1" applyFill="1" applyBorder="1" applyAlignment="1">
      <alignment horizontal="left" vertical="center"/>
    </xf>
    <xf numFmtId="0" fontId="36" fillId="7" borderId="5" xfId="0" applyFont="1" applyFill="1" applyBorder="1" applyAlignment="1">
      <alignment horizontal="left" vertical="center"/>
    </xf>
    <xf numFmtId="0" fontId="36" fillId="7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textRotation="91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textRotation="91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41" fillId="4" borderId="4" xfId="0" applyFont="1" applyFill="1" applyBorder="1" applyAlignment="1">
      <alignment horizontal="left" vertical="center" wrapText="1"/>
    </xf>
    <xf numFmtId="0" fontId="41" fillId="4" borderId="3" xfId="0" applyFont="1" applyFill="1" applyBorder="1" applyAlignment="1">
      <alignment horizontal="left" vertical="center" wrapText="1"/>
    </xf>
    <xf numFmtId="0" fontId="41" fillId="4" borderId="5" xfId="0" applyFont="1" applyFill="1" applyBorder="1" applyAlignment="1">
      <alignment horizontal="left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N120"/>
  <sheetViews>
    <sheetView view="pageBreakPreview" topLeftCell="B1" zoomScaleSheetLayoutView="100" zoomScalePageLayoutView="90" workbookViewId="0">
      <selection activeCell="I1" sqref="I1:I1048576"/>
    </sheetView>
  </sheetViews>
  <sheetFormatPr defaultRowHeight="14.25"/>
  <cols>
    <col min="1" max="1" width="4.28515625" style="94" customWidth="1"/>
    <col min="2" max="2" width="3" style="154" customWidth="1"/>
    <col min="3" max="3" width="32.85546875" style="35" customWidth="1"/>
    <col min="4" max="4" width="15.5703125" style="43" customWidth="1"/>
    <col min="5" max="5" width="21" style="122" customWidth="1"/>
    <col min="6" max="6" width="20.140625" style="123" hidden="1" customWidth="1"/>
    <col min="7" max="7" width="25.140625" style="122" bestFit="1" customWidth="1"/>
    <col min="8" max="8" width="19.5703125" style="88" customWidth="1"/>
    <col min="9" max="9" width="29" style="33" customWidth="1"/>
    <col min="10" max="10" width="11.7109375" style="43" customWidth="1"/>
    <col min="11" max="11" width="31.5703125" style="33" customWidth="1"/>
    <col min="12" max="12" width="38.140625" style="178" customWidth="1"/>
    <col min="13" max="13" width="13.5703125" style="4" bestFit="1" customWidth="1"/>
    <col min="14" max="14" width="9.140625" style="4"/>
    <col min="15" max="15" width="16.85546875" style="4" bestFit="1" customWidth="1"/>
    <col min="16" max="16" width="15.7109375" style="4" bestFit="1" customWidth="1"/>
    <col min="17" max="16384" width="9.140625" style="4"/>
  </cols>
  <sheetData>
    <row r="1" spans="1:14" ht="15">
      <c r="K1" s="326" t="s">
        <v>42</v>
      </c>
      <c r="L1" s="326"/>
    </row>
    <row r="2" spans="1:14" ht="15">
      <c r="K2" s="326" t="s">
        <v>43</v>
      </c>
      <c r="L2" s="326"/>
    </row>
    <row r="3" spans="1:14" ht="40.5" customHeight="1">
      <c r="B3" s="327" t="s">
        <v>313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44"/>
      <c r="N3" s="44"/>
    </row>
    <row r="4" spans="1:14" ht="66.75" customHeight="1">
      <c r="B4" s="116" t="s">
        <v>0</v>
      </c>
      <c r="C4" s="116" t="s">
        <v>28</v>
      </c>
      <c r="D4" s="107" t="s">
        <v>1</v>
      </c>
      <c r="E4" s="111" t="s">
        <v>19</v>
      </c>
      <c r="F4" s="76" t="s">
        <v>53</v>
      </c>
      <c r="G4" s="111" t="s">
        <v>227</v>
      </c>
      <c r="H4" s="45" t="s">
        <v>39</v>
      </c>
      <c r="I4" s="71" t="s">
        <v>41</v>
      </c>
      <c r="J4" s="71" t="s">
        <v>45</v>
      </c>
      <c r="K4" s="71" t="s">
        <v>40</v>
      </c>
      <c r="L4" s="170" t="s">
        <v>13</v>
      </c>
    </row>
    <row r="5" spans="1:14" ht="21" customHeight="1">
      <c r="B5" s="164" t="s">
        <v>18</v>
      </c>
      <c r="C5" s="328" t="s">
        <v>54</v>
      </c>
      <c r="D5" s="329"/>
      <c r="E5" s="329"/>
      <c r="F5" s="329"/>
      <c r="G5" s="329"/>
      <c r="H5" s="329"/>
      <c r="I5" s="329"/>
      <c r="J5" s="329"/>
      <c r="K5" s="329"/>
      <c r="L5" s="330"/>
      <c r="M5" s="47"/>
    </row>
    <row r="6" spans="1:14" s="84" customFormat="1" ht="30" customHeight="1">
      <c r="A6" s="94"/>
      <c r="B6" s="75">
        <v>1</v>
      </c>
      <c r="C6" s="73" t="s">
        <v>86</v>
      </c>
      <c r="D6" s="72"/>
      <c r="E6" s="210">
        <v>391615.61</v>
      </c>
      <c r="F6" s="87"/>
      <c r="G6" s="211"/>
      <c r="H6" s="68"/>
      <c r="I6" s="72"/>
      <c r="J6" s="80"/>
      <c r="K6" s="73"/>
      <c r="L6" s="172"/>
    </row>
    <row r="7" spans="1:14" s="84" customFormat="1" ht="30" customHeight="1">
      <c r="A7" s="94"/>
      <c r="B7" s="75">
        <v>2</v>
      </c>
      <c r="C7" s="73" t="s">
        <v>264</v>
      </c>
      <c r="D7" s="72"/>
      <c r="E7" s="210">
        <v>377326.99</v>
      </c>
      <c r="F7" s="87"/>
      <c r="G7" s="211"/>
      <c r="H7" s="68"/>
      <c r="I7" s="72"/>
      <c r="J7" s="80"/>
      <c r="K7" s="73"/>
      <c r="L7" s="180" t="s">
        <v>248</v>
      </c>
    </row>
    <row r="8" spans="1:14" s="84" customFormat="1" ht="30" customHeight="1">
      <c r="A8" s="94"/>
      <c r="B8" s="75">
        <v>3</v>
      </c>
      <c r="C8" s="73" t="s">
        <v>87</v>
      </c>
      <c r="D8" s="72"/>
      <c r="E8" s="210">
        <v>6133.43</v>
      </c>
      <c r="F8" s="87"/>
      <c r="G8" s="211"/>
      <c r="H8" s="68"/>
      <c r="I8" s="72"/>
      <c r="J8" s="80"/>
      <c r="K8" s="73"/>
      <c r="L8" s="180"/>
    </row>
    <row r="9" spans="1:14" s="84" customFormat="1" ht="30" customHeight="1">
      <c r="A9" s="94"/>
      <c r="B9" s="75">
        <v>4</v>
      </c>
      <c r="C9" s="73" t="s">
        <v>88</v>
      </c>
      <c r="D9" s="72"/>
      <c r="E9" s="210">
        <v>6133.42</v>
      </c>
      <c r="F9" s="87"/>
      <c r="G9" s="211"/>
      <c r="H9" s="68"/>
      <c r="I9" s="72"/>
      <c r="J9" s="80"/>
      <c r="K9" s="73"/>
      <c r="L9" s="180"/>
    </row>
    <row r="10" spans="1:14" s="84" customFormat="1" ht="38.25">
      <c r="A10" s="94"/>
      <c r="B10" s="75">
        <v>5</v>
      </c>
      <c r="C10" s="73" t="s">
        <v>89</v>
      </c>
      <c r="D10" s="72"/>
      <c r="E10" s="210">
        <v>928815.74</v>
      </c>
      <c r="F10" s="87"/>
      <c r="G10" s="211"/>
      <c r="H10" s="68"/>
      <c r="I10" s="72"/>
      <c r="J10" s="80"/>
      <c r="K10" s="215"/>
      <c r="L10" s="184"/>
    </row>
    <row r="11" spans="1:14" s="84" customFormat="1" ht="30" customHeight="1">
      <c r="A11" s="94"/>
      <c r="B11" s="75">
        <v>6</v>
      </c>
      <c r="C11" s="73" t="s">
        <v>90</v>
      </c>
      <c r="D11" s="72"/>
      <c r="E11" s="210">
        <v>233380.08</v>
      </c>
      <c r="F11" s="87"/>
      <c r="G11" s="211"/>
      <c r="H11" s="68"/>
      <c r="I11" s="72"/>
      <c r="J11" s="80"/>
      <c r="K11" s="215"/>
      <c r="L11" s="184"/>
    </row>
    <row r="12" spans="1:14" s="84" customFormat="1" ht="30" customHeight="1">
      <c r="A12" s="94"/>
      <c r="B12" s="75">
        <v>7</v>
      </c>
      <c r="C12" s="73" t="s">
        <v>91</v>
      </c>
      <c r="D12" s="134"/>
      <c r="E12" s="212">
        <v>18019.5</v>
      </c>
      <c r="F12" s="87"/>
      <c r="G12" s="211"/>
      <c r="H12" s="68"/>
      <c r="I12" s="72"/>
      <c r="J12" s="80"/>
      <c r="K12" s="215"/>
      <c r="L12" s="184"/>
    </row>
    <row r="13" spans="1:14" s="84" customFormat="1" ht="25.5">
      <c r="A13" s="94"/>
      <c r="B13" s="75">
        <v>8</v>
      </c>
      <c r="C13" s="73" t="s">
        <v>286</v>
      </c>
      <c r="D13" s="72"/>
      <c r="E13" s="210">
        <v>459891.19</v>
      </c>
      <c r="F13" s="87"/>
      <c r="G13" s="211"/>
      <c r="H13" s="68"/>
      <c r="I13" s="72"/>
      <c r="J13" s="80"/>
      <c r="K13" s="214" t="s">
        <v>229</v>
      </c>
      <c r="L13" s="184" t="s">
        <v>228</v>
      </c>
    </row>
    <row r="14" spans="1:14" s="84" customFormat="1" ht="22.5">
      <c r="A14" s="94"/>
      <c r="B14" s="75">
        <v>9</v>
      </c>
      <c r="C14" s="73" t="s">
        <v>92</v>
      </c>
      <c r="D14" s="72"/>
      <c r="E14" s="210">
        <v>314888.37</v>
      </c>
      <c r="F14" s="87"/>
      <c r="G14" s="211"/>
      <c r="H14" s="68"/>
      <c r="I14" s="72"/>
      <c r="J14" s="80"/>
      <c r="K14" s="214" t="s">
        <v>230</v>
      </c>
      <c r="L14" s="184" t="s">
        <v>228</v>
      </c>
    </row>
    <row r="15" spans="1:14" s="84" customFormat="1" ht="25.5">
      <c r="A15" s="94"/>
      <c r="B15" s="75">
        <v>11</v>
      </c>
      <c r="C15" s="73" t="s">
        <v>310</v>
      </c>
      <c r="D15" s="72"/>
      <c r="E15" s="210">
        <v>536178.51</v>
      </c>
      <c r="F15" s="87"/>
      <c r="G15" s="211"/>
      <c r="H15" s="68"/>
      <c r="I15" s="72"/>
      <c r="J15" s="80"/>
      <c r="K15" s="214" t="s">
        <v>230</v>
      </c>
      <c r="L15" s="184" t="s">
        <v>293</v>
      </c>
    </row>
    <row r="16" spans="1:14" s="84" customFormat="1" ht="30" customHeight="1">
      <c r="A16" s="94"/>
      <c r="B16" s="75">
        <v>12</v>
      </c>
      <c r="C16" s="73" t="s">
        <v>93</v>
      </c>
      <c r="D16" s="72"/>
      <c r="E16" s="210">
        <v>23980.57</v>
      </c>
      <c r="F16" s="87"/>
      <c r="G16" s="211"/>
      <c r="H16" s="68"/>
      <c r="I16" s="72"/>
      <c r="J16" s="80"/>
      <c r="K16" s="215"/>
      <c r="L16" s="184"/>
    </row>
    <row r="17" spans="1:12" s="84" customFormat="1" ht="30" customHeight="1">
      <c r="A17" s="94"/>
      <c r="B17" s="75">
        <v>13</v>
      </c>
      <c r="C17" s="73" t="s">
        <v>289</v>
      </c>
      <c r="D17" s="72"/>
      <c r="E17" s="210">
        <v>1367281.37</v>
      </c>
      <c r="F17" s="87"/>
      <c r="G17" s="211"/>
      <c r="H17" s="68"/>
      <c r="I17" s="72"/>
      <c r="J17" s="80"/>
      <c r="K17" s="214" t="s">
        <v>295</v>
      </c>
      <c r="L17" s="184" t="s">
        <v>296</v>
      </c>
    </row>
    <row r="18" spans="1:12" s="84" customFormat="1" ht="30" customHeight="1">
      <c r="A18" s="94"/>
      <c r="B18" s="75">
        <v>14</v>
      </c>
      <c r="C18" s="73" t="s">
        <v>291</v>
      </c>
      <c r="D18" s="134"/>
      <c r="E18" s="212">
        <v>24939.72</v>
      </c>
      <c r="F18" s="87"/>
      <c r="G18" s="211"/>
      <c r="H18" s="68"/>
      <c r="I18" s="72"/>
      <c r="J18" s="80"/>
      <c r="K18" s="215" t="s">
        <v>300</v>
      </c>
      <c r="L18" s="184" t="s">
        <v>287</v>
      </c>
    </row>
    <row r="19" spans="1:12" s="84" customFormat="1" ht="30" customHeight="1">
      <c r="A19" s="94"/>
      <c r="B19" s="75">
        <v>15</v>
      </c>
      <c r="C19" s="73" t="s">
        <v>94</v>
      </c>
      <c r="D19" s="72"/>
      <c r="E19" s="210">
        <v>256316</v>
      </c>
      <c r="F19" s="87"/>
      <c r="G19" s="211"/>
      <c r="H19" s="68"/>
      <c r="I19" s="72"/>
      <c r="J19" s="80"/>
      <c r="K19" s="214" t="s">
        <v>294</v>
      </c>
      <c r="L19" s="184" t="s">
        <v>297</v>
      </c>
    </row>
    <row r="20" spans="1:12" s="84" customFormat="1" ht="30" customHeight="1">
      <c r="A20" s="94"/>
      <c r="B20" s="75">
        <v>16</v>
      </c>
      <c r="C20" s="73" t="s">
        <v>99</v>
      </c>
      <c r="D20" s="134"/>
      <c r="E20" s="212">
        <v>344078.39</v>
      </c>
      <c r="F20" s="87"/>
      <c r="G20" s="211"/>
      <c r="H20" s="68"/>
      <c r="I20" s="72"/>
      <c r="J20" s="80"/>
      <c r="K20" s="214" t="s">
        <v>298</v>
      </c>
      <c r="L20" s="184" t="s">
        <v>299</v>
      </c>
    </row>
    <row r="21" spans="1:12" s="84" customFormat="1" ht="30" customHeight="1">
      <c r="A21" s="94"/>
      <c r="B21" s="75">
        <v>17</v>
      </c>
      <c r="C21" s="73" t="s">
        <v>269</v>
      </c>
      <c r="D21" s="72"/>
      <c r="E21" s="210">
        <v>74673.22</v>
      </c>
      <c r="F21" s="87"/>
      <c r="G21" s="211"/>
      <c r="H21" s="68"/>
      <c r="I21" s="72"/>
      <c r="J21" s="80"/>
      <c r="K21" s="214" t="s">
        <v>294</v>
      </c>
      <c r="L21" s="184" t="s">
        <v>270</v>
      </c>
    </row>
    <row r="22" spans="1:12" s="84" customFormat="1" ht="30" customHeight="1">
      <c r="A22" s="95"/>
      <c r="B22" s="75">
        <v>18</v>
      </c>
      <c r="C22" s="73" t="s">
        <v>271</v>
      </c>
      <c r="D22" s="72"/>
      <c r="E22" s="210">
        <v>57301.48</v>
      </c>
      <c r="F22" s="87"/>
      <c r="G22" s="211"/>
      <c r="H22" s="68"/>
      <c r="I22" s="72"/>
      <c r="J22" s="80"/>
      <c r="K22" s="214" t="s">
        <v>229</v>
      </c>
      <c r="L22" s="184" t="s">
        <v>272</v>
      </c>
    </row>
    <row r="23" spans="1:12" s="84" customFormat="1" ht="30" customHeight="1">
      <c r="A23" s="95"/>
      <c r="B23" s="75">
        <v>19</v>
      </c>
      <c r="C23" s="73" t="s">
        <v>275</v>
      </c>
      <c r="D23" s="72"/>
      <c r="E23" s="210">
        <v>55578.04</v>
      </c>
      <c r="F23" s="87"/>
      <c r="G23" s="211"/>
      <c r="H23" s="68"/>
      <c r="I23" s="72"/>
      <c r="J23" s="80"/>
      <c r="K23" s="214" t="s">
        <v>230</v>
      </c>
      <c r="L23" s="184" t="s">
        <v>276</v>
      </c>
    </row>
    <row r="24" spans="1:12" s="84" customFormat="1" ht="30" customHeight="1">
      <c r="A24" s="305"/>
      <c r="B24" s="283">
        <v>20</v>
      </c>
      <c r="C24" s="293" t="s">
        <v>279</v>
      </c>
      <c r="D24" s="311"/>
      <c r="E24" s="313"/>
      <c r="F24" s="87"/>
      <c r="G24" s="211">
        <v>86000</v>
      </c>
      <c r="H24" s="68"/>
      <c r="I24" s="72"/>
      <c r="J24" s="80"/>
      <c r="K24" s="214" t="s">
        <v>230</v>
      </c>
      <c r="L24" s="184" t="s">
        <v>281</v>
      </c>
    </row>
    <row r="25" spans="1:12" s="84" customFormat="1" ht="30" customHeight="1">
      <c r="A25" s="305"/>
      <c r="B25" s="284"/>
      <c r="C25" s="294"/>
      <c r="D25" s="312"/>
      <c r="E25" s="314"/>
      <c r="F25" s="87"/>
      <c r="G25" s="211">
        <v>14000</v>
      </c>
      <c r="H25" s="68"/>
      <c r="I25" s="72"/>
      <c r="J25" s="80"/>
      <c r="K25" s="214"/>
      <c r="L25" s="184"/>
    </row>
    <row r="26" spans="1:12" s="84" customFormat="1" ht="30" customHeight="1">
      <c r="A26" s="305"/>
      <c r="B26" s="75">
        <v>21</v>
      </c>
      <c r="C26" s="73" t="s">
        <v>95</v>
      </c>
      <c r="D26" s="72"/>
      <c r="E26" s="210">
        <v>19566.259999999998</v>
      </c>
      <c r="F26" s="87"/>
      <c r="G26" s="211"/>
      <c r="H26" s="68"/>
      <c r="I26" s="72"/>
      <c r="J26" s="80"/>
      <c r="K26" s="214" t="s">
        <v>230</v>
      </c>
      <c r="L26" s="184" t="s">
        <v>282</v>
      </c>
    </row>
    <row r="27" spans="1:12" s="84" customFormat="1" ht="30" customHeight="1">
      <c r="A27" s="305"/>
      <c r="B27" s="75">
        <v>22</v>
      </c>
      <c r="C27" s="73" t="s">
        <v>280</v>
      </c>
      <c r="D27" s="72"/>
      <c r="E27" s="210">
        <v>170605.6</v>
      </c>
      <c r="F27" s="87"/>
      <c r="G27" s="211"/>
      <c r="H27" s="68"/>
      <c r="I27" s="72"/>
      <c r="J27" s="80"/>
      <c r="K27" s="214" t="s">
        <v>229</v>
      </c>
      <c r="L27" s="184" t="s">
        <v>304</v>
      </c>
    </row>
    <row r="28" spans="1:12" s="84" customFormat="1" ht="30" customHeight="1">
      <c r="A28" s="305"/>
      <c r="B28" s="75">
        <v>23</v>
      </c>
      <c r="C28" s="73" t="s">
        <v>273</v>
      </c>
      <c r="D28" s="72"/>
      <c r="E28" s="210">
        <v>51884.57</v>
      </c>
      <c r="F28" s="87"/>
      <c r="G28" s="211"/>
      <c r="H28" s="68"/>
      <c r="I28" s="72"/>
      <c r="J28" s="80"/>
      <c r="K28" s="214" t="s">
        <v>229</v>
      </c>
      <c r="L28" s="184" t="s">
        <v>274</v>
      </c>
    </row>
    <row r="29" spans="1:12" s="84" customFormat="1" ht="30" customHeight="1">
      <c r="A29" s="305"/>
      <c r="B29" s="75">
        <v>24</v>
      </c>
      <c r="C29" s="73" t="s">
        <v>302</v>
      </c>
      <c r="D29" s="72"/>
      <c r="E29" s="210">
        <v>242508.91</v>
      </c>
      <c r="F29" s="87"/>
      <c r="G29" s="211"/>
      <c r="H29" s="68"/>
      <c r="I29" s="72"/>
      <c r="J29" s="80"/>
      <c r="K29" s="214" t="s">
        <v>229</v>
      </c>
      <c r="L29" s="184" t="s">
        <v>303</v>
      </c>
    </row>
    <row r="30" spans="1:12" s="84" customFormat="1" ht="30" customHeight="1">
      <c r="A30" s="305"/>
      <c r="B30" s="75">
        <v>25</v>
      </c>
      <c r="C30" s="73" t="s">
        <v>96</v>
      </c>
      <c r="D30" s="72"/>
      <c r="E30" s="210">
        <v>90527.42</v>
      </c>
      <c r="F30" s="87"/>
      <c r="G30" s="211"/>
      <c r="H30" s="68"/>
      <c r="I30" s="72"/>
      <c r="J30" s="80"/>
      <c r="K30" s="214" t="s">
        <v>230</v>
      </c>
      <c r="L30" s="184" t="s">
        <v>292</v>
      </c>
    </row>
    <row r="31" spans="1:12" s="84" customFormat="1" ht="30" customHeight="1">
      <c r="A31" s="94"/>
      <c r="B31" s="75">
        <v>26</v>
      </c>
      <c r="C31" s="73" t="s">
        <v>277</v>
      </c>
      <c r="D31" s="72"/>
      <c r="E31" s="210">
        <v>216704.61</v>
      </c>
      <c r="F31" s="87"/>
      <c r="G31" s="211"/>
      <c r="H31" s="68"/>
      <c r="I31" s="72"/>
      <c r="J31" s="80"/>
      <c r="K31" s="214" t="s">
        <v>229</v>
      </c>
      <c r="L31" s="184" t="s">
        <v>278</v>
      </c>
    </row>
    <row r="32" spans="1:12" s="84" customFormat="1" ht="30" customHeight="1">
      <c r="A32" s="94"/>
      <c r="B32" s="75">
        <v>27</v>
      </c>
      <c r="C32" s="73" t="s">
        <v>97</v>
      </c>
      <c r="D32" s="72"/>
      <c r="E32" s="210">
        <v>249863.15</v>
      </c>
      <c r="F32" s="87"/>
      <c r="G32" s="211"/>
      <c r="H32" s="68"/>
      <c r="I32" s="72"/>
      <c r="J32" s="80"/>
      <c r="K32" s="215"/>
      <c r="L32" s="184"/>
    </row>
    <row r="33" spans="1:14" s="84" customFormat="1" ht="30" customHeight="1">
      <c r="A33" s="94"/>
      <c r="B33" s="75">
        <v>28</v>
      </c>
      <c r="C33" s="73" t="s">
        <v>283</v>
      </c>
      <c r="D33" s="72"/>
      <c r="E33" s="210">
        <v>177686.26</v>
      </c>
      <c r="F33" s="87"/>
      <c r="G33" s="211"/>
      <c r="H33" s="68"/>
      <c r="I33" s="72"/>
      <c r="J33" s="80"/>
      <c r="K33" s="214" t="s">
        <v>306</v>
      </c>
      <c r="L33" s="184" t="s">
        <v>284</v>
      </c>
    </row>
    <row r="34" spans="1:14" s="84" customFormat="1" ht="30" customHeight="1">
      <c r="A34" s="94"/>
      <c r="B34" s="283">
        <v>29</v>
      </c>
      <c r="C34" s="311" t="s">
        <v>98</v>
      </c>
      <c r="D34" s="311"/>
      <c r="E34" s="313"/>
      <c r="F34" s="87"/>
      <c r="G34" s="211">
        <v>88000</v>
      </c>
      <c r="H34" s="68"/>
      <c r="I34" s="72"/>
      <c r="J34" s="80"/>
      <c r="K34" s="214" t="s">
        <v>230</v>
      </c>
      <c r="L34" s="184" t="s">
        <v>285</v>
      </c>
    </row>
    <row r="35" spans="1:14" s="84" customFormat="1" ht="30" customHeight="1">
      <c r="A35" s="94"/>
      <c r="B35" s="284"/>
      <c r="C35" s="312"/>
      <c r="D35" s="312"/>
      <c r="E35" s="314"/>
      <c r="F35" s="87"/>
      <c r="G35" s="211">
        <v>12000</v>
      </c>
      <c r="H35" s="68"/>
      <c r="I35" s="72"/>
      <c r="J35" s="80"/>
      <c r="K35" s="214"/>
      <c r="L35" s="184"/>
    </row>
    <row r="36" spans="1:14" s="84" customFormat="1" ht="30" customHeight="1">
      <c r="A36" s="94"/>
      <c r="B36" s="283">
        <v>30</v>
      </c>
      <c r="C36" s="311" t="s">
        <v>254</v>
      </c>
      <c r="D36" s="311"/>
      <c r="E36" s="313"/>
      <c r="F36" s="87"/>
      <c r="G36" s="211">
        <f>240000-54000</f>
        <v>186000</v>
      </c>
      <c r="H36" s="213"/>
      <c r="I36" s="209"/>
      <c r="J36" s="80"/>
      <c r="K36" s="214" t="s">
        <v>229</v>
      </c>
      <c r="L36" s="184" t="s">
        <v>307</v>
      </c>
    </row>
    <row r="37" spans="1:14" s="84" customFormat="1" ht="30" customHeight="1">
      <c r="A37" s="94"/>
      <c r="B37" s="284"/>
      <c r="C37" s="312"/>
      <c r="D37" s="312"/>
      <c r="E37" s="314"/>
      <c r="F37" s="87"/>
      <c r="G37" s="211">
        <v>54000</v>
      </c>
      <c r="H37" s="213"/>
      <c r="I37" s="209"/>
      <c r="J37" s="80"/>
      <c r="K37" s="214"/>
      <c r="L37" s="184"/>
    </row>
    <row r="38" spans="1:14" s="84" customFormat="1" ht="30" customHeight="1">
      <c r="A38" s="94"/>
      <c r="B38" s="75">
        <v>31</v>
      </c>
      <c r="C38" s="73" t="s">
        <v>255</v>
      </c>
      <c r="D38" s="72"/>
      <c r="E38" s="210"/>
      <c r="F38" s="87"/>
      <c r="G38" s="211">
        <v>240000</v>
      </c>
      <c r="H38" s="68"/>
      <c r="I38" s="72"/>
      <c r="J38" s="80"/>
      <c r="K38" s="215"/>
      <c r="L38" s="184"/>
    </row>
    <row r="39" spans="1:14" s="84" customFormat="1" ht="30" customHeight="1">
      <c r="A39" s="94"/>
      <c r="B39" s="75">
        <v>32</v>
      </c>
      <c r="C39" s="73" t="s">
        <v>256</v>
      </c>
      <c r="D39" s="72"/>
      <c r="E39" s="210"/>
      <c r="F39" s="87"/>
      <c r="G39" s="211">
        <v>240000</v>
      </c>
      <c r="H39" s="68"/>
      <c r="I39" s="72"/>
      <c r="J39" s="80"/>
      <c r="K39" s="215"/>
      <c r="L39" s="184"/>
    </row>
    <row r="40" spans="1:14" s="84" customFormat="1" ht="30" customHeight="1">
      <c r="A40" s="94"/>
      <c r="B40" s="75">
        <v>34</v>
      </c>
      <c r="C40" s="73" t="s">
        <v>288</v>
      </c>
      <c r="D40" s="72"/>
      <c r="E40" s="210">
        <v>39000</v>
      </c>
      <c r="F40" s="87"/>
      <c r="G40" s="211"/>
      <c r="H40" s="68"/>
      <c r="I40" s="72"/>
      <c r="J40" s="80"/>
      <c r="K40" s="215" t="s">
        <v>301</v>
      </c>
      <c r="L40" s="184" t="s">
        <v>228</v>
      </c>
    </row>
    <row r="41" spans="1:14" s="84" customFormat="1" ht="30" customHeight="1">
      <c r="A41" s="94"/>
      <c r="B41" s="75">
        <v>35</v>
      </c>
      <c r="C41" s="73" t="s">
        <v>290</v>
      </c>
      <c r="D41" s="72"/>
      <c r="E41" s="210">
        <v>23000</v>
      </c>
      <c r="F41" s="87"/>
      <c r="G41" s="211"/>
      <c r="H41" s="212"/>
      <c r="I41" s="72"/>
      <c r="J41" s="80"/>
      <c r="K41" s="214" t="s">
        <v>230</v>
      </c>
      <c r="L41" s="184" t="s">
        <v>305</v>
      </c>
    </row>
    <row r="42" spans="1:14" s="50" customFormat="1" ht="30" customHeight="1">
      <c r="A42" s="96"/>
      <c r="B42" s="306" t="s">
        <v>17</v>
      </c>
      <c r="C42" s="306"/>
      <c r="D42" s="306"/>
      <c r="E42" s="125">
        <f>SUM(E6:E41)</f>
        <v>6757878.4099999992</v>
      </c>
      <c r="F42" s="126">
        <f>SUM(I6)</f>
        <v>0</v>
      </c>
      <c r="G42" s="125">
        <f>SUM(G6:G41)</f>
        <v>920000</v>
      </c>
      <c r="H42" s="89"/>
      <c r="I42" s="48"/>
      <c r="J42" s="49"/>
      <c r="K42" s="48"/>
      <c r="L42" s="173"/>
    </row>
    <row r="43" spans="1:14" s="84" customFormat="1" ht="30" customHeight="1">
      <c r="A43" s="163"/>
      <c r="B43" s="156" t="s">
        <v>46</v>
      </c>
      <c r="C43" s="117" t="s">
        <v>58</v>
      </c>
      <c r="D43" s="157"/>
      <c r="E43" s="157"/>
      <c r="F43" s="157"/>
      <c r="G43" s="158"/>
      <c r="H43" s="157"/>
      <c r="I43" s="159"/>
      <c r="J43" s="156"/>
      <c r="K43" s="160"/>
      <c r="L43" s="161"/>
      <c r="M43" s="162"/>
    </row>
    <row r="44" spans="1:14" s="83" customFormat="1" ht="30" customHeight="1">
      <c r="A44" s="97"/>
      <c r="B44" s="75">
        <v>1</v>
      </c>
      <c r="C44" s="308" t="s">
        <v>265</v>
      </c>
      <c r="D44" s="309"/>
      <c r="E44" s="309"/>
      <c r="F44" s="309"/>
      <c r="G44" s="309"/>
      <c r="H44" s="309"/>
      <c r="I44" s="309"/>
      <c r="J44" s="309"/>
      <c r="K44" s="309"/>
      <c r="L44" s="310"/>
      <c r="M44" s="82"/>
    </row>
    <row r="45" spans="1:14" s="50" customFormat="1" ht="30" customHeight="1">
      <c r="A45" s="98"/>
      <c r="B45" s="306" t="s">
        <v>17</v>
      </c>
      <c r="C45" s="306"/>
      <c r="D45" s="306"/>
      <c r="E45" s="125" t="s">
        <v>308</v>
      </c>
      <c r="F45" s="126"/>
      <c r="G45" s="125" t="s">
        <v>308</v>
      </c>
      <c r="H45" s="89"/>
      <c r="I45" s="48"/>
      <c r="J45" s="49"/>
      <c r="K45" s="48"/>
      <c r="L45" s="173"/>
    </row>
    <row r="46" spans="1:14" s="50" customFormat="1" ht="30" customHeight="1">
      <c r="A46" s="98"/>
      <c r="B46" s="156" t="s">
        <v>47</v>
      </c>
      <c r="C46" s="321" t="s">
        <v>59</v>
      </c>
      <c r="D46" s="322"/>
      <c r="E46" s="322"/>
      <c r="F46" s="322"/>
      <c r="G46" s="322"/>
      <c r="H46" s="322"/>
      <c r="I46" s="322"/>
      <c r="J46" s="322"/>
      <c r="K46" s="322"/>
      <c r="L46" s="323"/>
      <c r="M46" s="47"/>
      <c r="N46" s="4"/>
    </row>
    <row r="47" spans="1:14" s="84" customFormat="1" ht="30" customHeight="1">
      <c r="A47" s="95"/>
      <c r="B47" s="75">
        <v>1</v>
      </c>
      <c r="C47" s="308" t="s">
        <v>265</v>
      </c>
      <c r="D47" s="309"/>
      <c r="E47" s="309"/>
      <c r="F47" s="309"/>
      <c r="G47" s="309"/>
      <c r="H47" s="309"/>
      <c r="I47" s="309"/>
      <c r="J47" s="309"/>
      <c r="K47" s="309"/>
      <c r="L47" s="310"/>
      <c r="M47" s="82"/>
      <c r="N47" s="83"/>
    </row>
    <row r="48" spans="1:14" s="50" customFormat="1" ht="30" customHeight="1">
      <c r="A48" s="98"/>
      <c r="B48" s="306" t="s">
        <v>17</v>
      </c>
      <c r="C48" s="306"/>
      <c r="D48" s="306"/>
      <c r="E48" s="125" t="s">
        <v>308</v>
      </c>
      <c r="F48" s="126"/>
      <c r="G48" s="125" t="s">
        <v>308</v>
      </c>
      <c r="H48" s="89"/>
      <c r="I48" s="48"/>
      <c r="J48" s="49"/>
      <c r="K48" s="48"/>
      <c r="L48" s="173"/>
    </row>
    <row r="49" spans="1:14" s="50" customFormat="1" ht="30" customHeight="1">
      <c r="A49" s="97"/>
      <c r="B49" s="156" t="s">
        <v>48</v>
      </c>
      <c r="C49" s="318" t="s">
        <v>60</v>
      </c>
      <c r="D49" s="319"/>
      <c r="E49" s="319"/>
      <c r="F49" s="319"/>
      <c r="G49" s="319"/>
      <c r="H49" s="319"/>
      <c r="I49" s="319"/>
      <c r="J49" s="319"/>
      <c r="K49" s="319"/>
      <c r="L49" s="320"/>
      <c r="M49" s="47"/>
      <c r="N49" s="4"/>
    </row>
    <row r="50" spans="1:14" s="50" customFormat="1" ht="30" customHeight="1">
      <c r="A50" s="167"/>
      <c r="B50" s="283">
        <v>1</v>
      </c>
      <c r="C50" s="324" t="s">
        <v>63</v>
      </c>
      <c r="D50" s="287">
        <v>1986</v>
      </c>
      <c r="E50" s="291"/>
      <c r="F50" s="103"/>
      <c r="G50" s="106">
        <v>2939440</v>
      </c>
      <c r="H50" s="287">
        <v>1020</v>
      </c>
      <c r="I50" s="315"/>
      <c r="J50" s="273"/>
      <c r="K50" s="275" t="s">
        <v>68</v>
      </c>
      <c r="L50" s="271" t="s">
        <v>67</v>
      </c>
      <c r="M50" s="47"/>
      <c r="N50" s="4"/>
    </row>
    <row r="51" spans="1:14" s="50" customFormat="1" ht="30" customHeight="1">
      <c r="A51" s="167"/>
      <c r="B51" s="284"/>
      <c r="C51" s="325"/>
      <c r="D51" s="288"/>
      <c r="E51" s="292"/>
      <c r="F51" s="103"/>
      <c r="G51" s="106">
        <v>500000</v>
      </c>
      <c r="H51" s="288"/>
      <c r="I51" s="316"/>
      <c r="J51" s="274"/>
      <c r="K51" s="276"/>
      <c r="L51" s="272"/>
      <c r="M51" s="47"/>
      <c r="N51" s="4"/>
    </row>
    <row r="52" spans="1:14" s="50" customFormat="1" ht="30" customHeight="1">
      <c r="A52" s="167"/>
      <c r="B52" s="75">
        <v>2</v>
      </c>
      <c r="C52" s="118" t="s">
        <v>252</v>
      </c>
      <c r="D52" s="103" t="s">
        <v>66</v>
      </c>
      <c r="E52" s="208"/>
      <c r="F52" s="103"/>
      <c r="G52" s="106">
        <f>H52*3372</f>
        <v>490963.19999999995</v>
      </c>
      <c r="H52" s="103">
        <v>145.6</v>
      </c>
      <c r="I52" s="101"/>
      <c r="J52" s="52"/>
      <c r="K52" s="65" t="s">
        <v>69</v>
      </c>
      <c r="L52" s="46" t="s">
        <v>67</v>
      </c>
      <c r="M52" s="47"/>
      <c r="N52" s="4"/>
    </row>
    <row r="53" spans="1:14" s="83" customFormat="1" ht="30" customHeight="1">
      <c r="A53" s="168"/>
      <c r="B53" s="75">
        <v>3</v>
      </c>
      <c r="C53" s="73" t="s">
        <v>64</v>
      </c>
      <c r="D53" s="72">
        <v>1986</v>
      </c>
      <c r="E53" s="105"/>
      <c r="F53" s="78"/>
      <c r="G53" s="105">
        <f>1349*15</f>
        <v>20235</v>
      </c>
      <c r="H53" s="90">
        <v>15</v>
      </c>
      <c r="I53" s="81"/>
      <c r="J53" s="80"/>
      <c r="K53" s="81" t="s">
        <v>70</v>
      </c>
      <c r="L53" s="46" t="s">
        <v>67</v>
      </c>
      <c r="M53" s="82"/>
    </row>
    <row r="54" spans="1:14" s="83" customFormat="1" ht="30" customHeight="1">
      <c r="A54" s="168"/>
      <c r="B54" s="75">
        <v>4</v>
      </c>
      <c r="C54" s="73" t="s">
        <v>65</v>
      </c>
      <c r="D54" s="72">
        <v>2014</v>
      </c>
      <c r="E54" s="105">
        <v>33470.26</v>
      </c>
      <c r="F54" s="78"/>
      <c r="G54" s="105"/>
      <c r="H54" s="127"/>
      <c r="I54" s="81"/>
      <c r="J54" s="80"/>
      <c r="K54" s="81"/>
      <c r="L54" s="46" t="s">
        <v>67</v>
      </c>
      <c r="M54" s="82"/>
    </row>
    <row r="55" spans="1:14" s="50" customFormat="1" ht="30" customHeight="1">
      <c r="A55" s="96"/>
      <c r="B55" s="306" t="s">
        <v>17</v>
      </c>
      <c r="C55" s="306"/>
      <c r="D55" s="306"/>
      <c r="E55" s="125">
        <f>SUM(E50:E54)</f>
        <v>33470.26</v>
      </c>
      <c r="F55" s="126">
        <v>0</v>
      </c>
      <c r="G55" s="125">
        <f>G53+G52+G50</f>
        <v>3450638.2</v>
      </c>
      <c r="H55" s="89"/>
      <c r="I55" s="48"/>
      <c r="J55" s="49"/>
      <c r="K55" s="48"/>
      <c r="L55" s="173"/>
    </row>
    <row r="56" spans="1:14" ht="30" customHeight="1">
      <c r="B56" s="156" t="s">
        <v>49</v>
      </c>
      <c r="C56" s="117" t="s">
        <v>354</v>
      </c>
      <c r="D56" s="115"/>
      <c r="E56" s="115"/>
      <c r="F56" s="115"/>
      <c r="G56" s="135"/>
      <c r="H56" s="115"/>
      <c r="I56" s="113"/>
      <c r="J56" s="113"/>
      <c r="K56" s="113"/>
      <c r="L56" s="175"/>
      <c r="M56" s="47"/>
    </row>
    <row r="57" spans="1:14" s="83" customFormat="1" ht="30" customHeight="1">
      <c r="A57" s="99"/>
      <c r="B57" s="283">
        <v>1</v>
      </c>
      <c r="C57" s="293" t="s">
        <v>75</v>
      </c>
      <c r="D57" s="295">
        <v>1990</v>
      </c>
      <c r="E57" s="297"/>
      <c r="F57" s="86"/>
      <c r="G57" s="127">
        <v>5522392</v>
      </c>
      <c r="H57" s="295">
        <v>1786</v>
      </c>
      <c r="I57" s="265"/>
      <c r="J57" s="267"/>
      <c r="K57" s="269" t="s">
        <v>73</v>
      </c>
      <c r="L57" s="271" t="s">
        <v>72</v>
      </c>
      <c r="M57" s="82"/>
    </row>
    <row r="58" spans="1:14" s="83" customFormat="1" ht="12.75">
      <c r="A58" s="204"/>
      <c r="B58" s="284"/>
      <c r="C58" s="294"/>
      <c r="D58" s="296"/>
      <c r="E58" s="298"/>
      <c r="F58" s="86"/>
      <c r="G58" s="127">
        <v>500000</v>
      </c>
      <c r="H58" s="296"/>
      <c r="I58" s="266"/>
      <c r="J58" s="268"/>
      <c r="K58" s="270"/>
      <c r="L58" s="272"/>
      <c r="M58" s="82"/>
    </row>
    <row r="59" spans="1:14" s="83" customFormat="1" ht="30" customHeight="1">
      <c r="A59" s="307"/>
      <c r="B59" s="75">
        <v>2</v>
      </c>
      <c r="C59" s="73" t="s">
        <v>64</v>
      </c>
      <c r="D59" s="85">
        <v>1990</v>
      </c>
      <c r="E59" s="105"/>
      <c r="F59" s="86"/>
      <c r="G59" s="127">
        <f>1349*108</f>
        <v>145692</v>
      </c>
      <c r="H59" s="85">
        <v>108</v>
      </c>
      <c r="I59" s="79"/>
      <c r="J59" s="80"/>
      <c r="K59" s="81" t="s">
        <v>74</v>
      </c>
      <c r="L59" s="181" t="s">
        <v>72</v>
      </c>
      <c r="M59" s="82"/>
    </row>
    <row r="60" spans="1:14" s="83" customFormat="1" ht="30" customHeight="1">
      <c r="A60" s="307"/>
      <c r="B60" s="75">
        <v>3</v>
      </c>
      <c r="C60" s="73" t="s">
        <v>71</v>
      </c>
      <c r="D60" s="85">
        <v>1982</v>
      </c>
      <c r="E60" s="105">
        <v>20520.400000000001</v>
      </c>
      <c r="F60" s="86"/>
      <c r="G60" s="127"/>
      <c r="H60" s="136"/>
      <c r="I60" s="79"/>
      <c r="J60" s="80"/>
      <c r="K60" s="81"/>
      <c r="L60" s="176"/>
      <c r="M60" s="82"/>
    </row>
    <row r="61" spans="1:14" s="50" customFormat="1" ht="30" customHeight="1">
      <c r="A61" s="307"/>
      <c r="B61" s="306" t="s">
        <v>17</v>
      </c>
      <c r="C61" s="306"/>
      <c r="D61" s="306"/>
      <c r="E61" s="125">
        <f>SUM(E57:E60)</f>
        <v>20520.400000000001</v>
      </c>
      <c r="F61" s="126">
        <v>0</v>
      </c>
      <c r="G61" s="125">
        <f>G57+G58+G59</f>
        <v>6168084</v>
      </c>
      <c r="H61" s="89"/>
      <c r="I61" s="48"/>
      <c r="J61" s="49"/>
      <c r="K61" s="48"/>
      <c r="L61" s="173"/>
    </row>
    <row r="62" spans="1:14" ht="30" customHeight="1">
      <c r="B62" s="164" t="s">
        <v>56</v>
      </c>
      <c r="C62" s="321" t="s">
        <v>61</v>
      </c>
      <c r="D62" s="322"/>
      <c r="E62" s="322"/>
      <c r="F62" s="322"/>
      <c r="G62" s="322"/>
      <c r="H62" s="322"/>
      <c r="I62" s="322"/>
      <c r="J62" s="322"/>
      <c r="K62" s="322"/>
      <c r="L62" s="323"/>
      <c r="M62" s="47"/>
    </row>
    <row r="63" spans="1:14" s="83" customFormat="1" ht="30" customHeight="1">
      <c r="A63" s="97"/>
      <c r="B63" s="283">
        <v>1</v>
      </c>
      <c r="C63" s="289" t="s">
        <v>76</v>
      </c>
      <c r="D63" s="283">
        <v>1965</v>
      </c>
      <c r="E63" s="303"/>
      <c r="F63" s="124"/>
      <c r="G63" s="128">
        <v>2905720</v>
      </c>
      <c r="H63" s="283">
        <v>1010</v>
      </c>
      <c r="I63" s="269"/>
      <c r="J63" s="267"/>
      <c r="K63" s="269" t="s">
        <v>80</v>
      </c>
      <c r="L63" s="277" t="s">
        <v>79</v>
      </c>
      <c r="M63" s="82"/>
    </row>
    <row r="64" spans="1:14" s="83" customFormat="1" ht="30" customHeight="1">
      <c r="A64" s="97"/>
      <c r="B64" s="284"/>
      <c r="C64" s="290"/>
      <c r="D64" s="284"/>
      <c r="E64" s="304"/>
      <c r="F64" s="130"/>
      <c r="G64" s="129">
        <v>500000</v>
      </c>
      <c r="H64" s="284"/>
      <c r="I64" s="270"/>
      <c r="J64" s="268"/>
      <c r="K64" s="270"/>
      <c r="L64" s="278"/>
      <c r="M64" s="82"/>
    </row>
    <row r="65" spans="1:14" s="83" customFormat="1" ht="30" customHeight="1">
      <c r="A65" s="97"/>
      <c r="B65" s="75">
        <v>2</v>
      </c>
      <c r="C65" s="119" t="s">
        <v>77</v>
      </c>
      <c r="D65" s="93">
        <v>1965</v>
      </c>
      <c r="E65" s="129">
        <v>4536</v>
      </c>
      <c r="F65" s="130"/>
      <c r="G65" s="129"/>
      <c r="H65" s="93">
        <v>20</v>
      </c>
      <c r="I65" s="81"/>
      <c r="J65" s="80"/>
      <c r="K65" s="81"/>
      <c r="L65" s="182" t="s">
        <v>79</v>
      </c>
      <c r="M65" s="82"/>
    </row>
    <row r="66" spans="1:14" s="83" customFormat="1" ht="30" customHeight="1">
      <c r="A66" s="97"/>
      <c r="B66" s="75">
        <v>3</v>
      </c>
      <c r="C66" s="74" t="s">
        <v>78</v>
      </c>
      <c r="D66" s="75">
        <v>1965</v>
      </c>
      <c r="E66" s="128">
        <v>16106.8</v>
      </c>
      <c r="F66" s="124"/>
      <c r="G66" s="128"/>
      <c r="H66" s="75">
        <v>479</v>
      </c>
      <c r="I66" s="81"/>
      <c r="J66" s="80"/>
      <c r="K66" s="81" t="s">
        <v>81</v>
      </c>
      <c r="L66" s="182" t="s">
        <v>79</v>
      </c>
      <c r="M66" s="82"/>
    </row>
    <row r="67" spans="1:14" s="83" customFormat="1" ht="30" customHeight="1">
      <c r="A67" s="97"/>
      <c r="B67" s="75">
        <v>4</v>
      </c>
      <c r="C67" s="74" t="s">
        <v>65</v>
      </c>
      <c r="D67" s="75">
        <v>2014</v>
      </c>
      <c r="E67" s="128">
        <v>50353.27</v>
      </c>
      <c r="F67" s="124"/>
      <c r="G67" s="128"/>
      <c r="H67" s="75"/>
      <c r="I67" s="81"/>
      <c r="J67" s="80"/>
      <c r="K67" s="81"/>
      <c r="L67" s="174"/>
      <c r="M67" s="82"/>
    </row>
    <row r="68" spans="1:14" s="50" customFormat="1" ht="30" customHeight="1">
      <c r="A68" s="305"/>
      <c r="B68" s="306" t="s">
        <v>17</v>
      </c>
      <c r="C68" s="306"/>
      <c r="D68" s="306"/>
      <c r="E68" s="125">
        <f>SUM(E63:E67)</f>
        <v>70996.069999999992</v>
      </c>
      <c r="F68" s="126">
        <f t="shared" ref="F68" si="0">SUM(F63:F63)</f>
        <v>0</v>
      </c>
      <c r="G68" s="125">
        <f>G63+G64</f>
        <v>3405720</v>
      </c>
      <c r="H68" s="89"/>
      <c r="I68" s="48"/>
      <c r="J68" s="49"/>
      <c r="K68" s="48"/>
      <c r="L68" s="173"/>
    </row>
    <row r="69" spans="1:14" s="50" customFormat="1" ht="30" customHeight="1">
      <c r="A69" s="305"/>
      <c r="B69" s="164" t="s">
        <v>57</v>
      </c>
      <c r="C69" s="117" t="s">
        <v>62</v>
      </c>
      <c r="D69" s="115"/>
      <c r="E69" s="115"/>
      <c r="F69" s="115"/>
      <c r="G69" s="135"/>
      <c r="H69" s="115"/>
      <c r="I69" s="113"/>
      <c r="J69" s="113"/>
      <c r="K69" s="114"/>
      <c r="L69" s="183"/>
      <c r="M69" s="47"/>
      <c r="N69" s="4"/>
    </row>
    <row r="70" spans="1:14" s="50" customFormat="1" ht="30" customHeight="1">
      <c r="A70" s="305"/>
      <c r="B70" s="283">
        <v>1</v>
      </c>
      <c r="C70" s="279" t="s">
        <v>76</v>
      </c>
      <c r="D70" s="285">
        <v>1965</v>
      </c>
      <c r="E70" s="299"/>
      <c r="F70" s="52"/>
      <c r="G70" s="131">
        <v>3674536</v>
      </c>
      <c r="H70" s="301">
        <v>1238</v>
      </c>
      <c r="I70" s="273"/>
      <c r="J70" s="273"/>
      <c r="K70" s="281" t="s">
        <v>83</v>
      </c>
      <c r="L70" s="271" t="s">
        <v>253</v>
      </c>
      <c r="M70" s="47"/>
      <c r="N70" s="4"/>
    </row>
    <row r="71" spans="1:14" s="50" customFormat="1" ht="30" customHeight="1">
      <c r="A71" s="305"/>
      <c r="B71" s="284"/>
      <c r="C71" s="280"/>
      <c r="D71" s="286"/>
      <c r="E71" s="300"/>
      <c r="F71" s="52"/>
      <c r="G71" s="131">
        <v>500000</v>
      </c>
      <c r="H71" s="302"/>
      <c r="I71" s="274"/>
      <c r="J71" s="274"/>
      <c r="K71" s="282"/>
      <c r="L71" s="272"/>
      <c r="M71" s="47"/>
      <c r="N71" s="4"/>
    </row>
    <row r="72" spans="1:14" s="50" customFormat="1" ht="30" customHeight="1">
      <c r="A72" s="305"/>
      <c r="B72" s="75">
        <v>2</v>
      </c>
      <c r="C72" s="120" t="s">
        <v>71</v>
      </c>
      <c r="D72" s="109">
        <v>1965</v>
      </c>
      <c r="E72" s="131">
        <v>20520.400000000001</v>
      </c>
      <c r="F72" s="52"/>
      <c r="G72" s="131"/>
      <c r="H72" s="121">
        <v>144</v>
      </c>
      <c r="I72" s="104"/>
      <c r="J72" s="52"/>
      <c r="K72" s="108"/>
      <c r="L72" s="46" t="s">
        <v>253</v>
      </c>
      <c r="M72" s="47"/>
      <c r="N72" s="4"/>
    </row>
    <row r="73" spans="1:14" s="50" customFormat="1" ht="30" customHeight="1">
      <c r="A73" s="305"/>
      <c r="B73" s="75">
        <v>3</v>
      </c>
      <c r="C73" s="120" t="s">
        <v>82</v>
      </c>
      <c r="D73" s="109">
        <v>1965</v>
      </c>
      <c r="E73" s="131">
        <v>12861.8</v>
      </c>
      <c r="F73" s="52"/>
      <c r="G73" s="131"/>
      <c r="H73" s="121"/>
      <c r="I73" s="104"/>
      <c r="J73" s="52"/>
      <c r="K73" s="65" t="s">
        <v>84</v>
      </c>
      <c r="L73" s="46" t="s">
        <v>253</v>
      </c>
      <c r="M73" s="47"/>
      <c r="N73" s="4"/>
    </row>
    <row r="74" spans="1:14" s="50" customFormat="1" ht="30" customHeight="1">
      <c r="A74" s="305"/>
      <c r="B74" s="75">
        <v>4</v>
      </c>
      <c r="C74" s="120" t="s">
        <v>78</v>
      </c>
      <c r="D74" s="109">
        <v>1965</v>
      </c>
      <c r="E74" s="131">
        <v>33050.480000000003</v>
      </c>
      <c r="F74" s="52"/>
      <c r="G74" s="131"/>
      <c r="H74" s="121">
        <v>660</v>
      </c>
      <c r="I74" s="104"/>
      <c r="J74" s="52"/>
      <c r="K74" s="81" t="s">
        <v>85</v>
      </c>
      <c r="L74" s="46" t="s">
        <v>253</v>
      </c>
      <c r="M74" s="47"/>
      <c r="N74" s="4"/>
    </row>
    <row r="75" spans="1:14" s="50" customFormat="1" ht="30" customHeight="1">
      <c r="A75" s="305"/>
      <c r="B75" s="75">
        <v>5</v>
      </c>
      <c r="C75" s="120" t="s">
        <v>64</v>
      </c>
      <c r="D75" s="109">
        <v>1985</v>
      </c>
      <c r="E75" s="131"/>
      <c r="F75" s="52"/>
      <c r="G75" s="131">
        <f>1349*96</f>
        <v>129504</v>
      </c>
      <c r="H75" s="121">
        <v>96</v>
      </c>
      <c r="I75" s="104"/>
      <c r="J75" s="52"/>
      <c r="K75" s="104"/>
      <c r="L75" s="46" t="s">
        <v>253</v>
      </c>
      <c r="M75" s="47"/>
      <c r="N75" s="4"/>
    </row>
    <row r="76" spans="1:14" s="84" customFormat="1" ht="30" customHeight="1">
      <c r="A76" s="305"/>
      <c r="B76" s="75">
        <v>6</v>
      </c>
      <c r="C76" s="73" t="s">
        <v>65</v>
      </c>
      <c r="D76" s="72">
        <v>2014</v>
      </c>
      <c r="E76" s="105">
        <v>49432.53</v>
      </c>
      <c r="F76" s="78"/>
      <c r="G76" s="136"/>
      <c r="H76" s="90"/>
      <c r="I76" s="81"/>
      <c r="J76" s="80"/>
      <c r="K76" s="81"/>
      <c r="L76" s="174"/>
      <c r="M76" s="82"/>
      <c r="N76" s="83"/>
    </row>
    <row r="77" spans="1:14" s="50" customFormat="1" ht="30" customHeight="1">
      <c r="A77" s="305"/>
      <c r="B77" s="306" t="s">
        <v>17</v>
      </c>
      <c r="C77" s="306"/>
      <c r="D77" s="306"/>
      <c r="E77" s="125">
        <f>SUM(E72:E76)</f>
        <v>115865.20999999999</v>
      </c>
      <c r="F77" s="126">
        <f t="shared" ref="F77" si="1">SUM(F73:F73)</f>
        <v>0</v>
      </c>
      <c r="G77" s="125">
        <f>G75+G70+G71</f>
        <v>4304040</v>
      </c>
      <c r="H77" s="89"/>
      <c r="I77" s="48"/>
      <c r="J77" s="49"/>
      <c r="K77" s="48"/>
      <c r="L77" s="173"/>
    </row>
    <row r="78" spans="1:14" s="50" customFormat="1" ht="30" customHeight="1">
      <c r="A78" s="305"/>
      <c r="B78" s="164" t="s">
        <v>266</v>
      </c>
      <c r="C78" s="117" t="s">
        <v>267</v>
      </c>
      <c r="D78" s="115"/>
      <c r="E78" s="115"/>
      <c r="F78" s="115"/>
      <c r="G78" s="135"/>
      <c r="H78" s="115"/>
      <c r="I78" s="113"/>
      <c r="J78" s="113"/>
      <c r="K78" s="114"/>
      <c r="L78" s="183"/>
      <c r="M78" s="47"/>
      <c r="N78" s="4"/>
    </row>
    <row r="79" spans="1:14" s="84" customFormat="1" ht="30" customHeight="1">
      <c r="A79" s="305"/>
      <c r="B79" s="75">
        <v>1</v>
      </c>
      <c r="C79" s="308" t="s">
        <v>309</v>
      </c>
      <c r="D79" s="309"/>
      <c r="E79" s="309"/>
      <c r="F79" s="309"/>
      <c r="G79" s="309"/>
      <c r="H79" s="309"/>
      <c r="I79" s="309"/>
      <c r="J79" s="309"/>
      <c r="K79" s="309"/>
      <c r="L79" s="310"/>
      <c r="M79" s="82"/>
      <c r="N79" s="83"/>
    </row>
    <row r="80" spans="1:14" s="50" customFormat="1" ht="30" customHeight="1">
      <c r="A80" s="305"/>
      <c r="B80" s="306" t="s">
        <v>17</v>
      </c>
      <c r="C80" s="306"/>
      <c r="D80" s="306"/>
      <c r="E80" s="125" t="s">
        <v>308</v>
      </c>
      <c r="F80" s="126">
        <v>0</v>
      </c>
      <c r="G80" s="125" t="s">
        <v>308</v>
      </c>
      <c r="H80" s="89"/>
      <c r="I80" s="48"/>
      <c r="J80" s="49"/>
      <c r="K80" s="48"/>
      <c r="L80" s="173"/>
    </row>
    <row r="81" spans="1:12" ht="30" customHeight="1">
      <c r="B81" s="165"/>
      <c r="C81" s="60"/>
      <c r="D81" s="18"/>
      <c r="E81" s="132"/>
      <c r="F81" s="133"/>
      <c r="G81" s="137"/>
      <c r="H81" s="91"/>
      <c r="I81" s="53"/>
      <c r="J81" s="54"/>
      <c r="K81" s="53"/>
      <c r="L81" s="177"/>
    </row>
    <row r="82" spans="1:12" ht="30" customHeight="1" thickBot="1"/>
    <row r="83" spans="1:12" s="61" customFormat="1" ht="30" customHeight="1" thickBot="1">
      <c r="A83" s="94"/>
      <c r="B83" s="166"/>
      <c r="C83" s="317" t="s">
        <v>17</v>
      </c>
      <c r="D83" s="317"/>
      <c r="E83" s="221"/>
      <c r="F83" s="220">
        <f t="shared" ref="F83" si="2">F77+F61+F55+F42</f>
        <v>0</v>
      </c>
      <c r="G83" s="222">
        <f>E77+G77+E68+G68+E61+G61+E55+G55+E42+G42</f>
        <v>25247212.550000001</v>
      </c>
      <c r="H83" s="92"/>
      <c r="I83" s="62"/>
      <c r="J83" s="63"/>
      <c r="K83" s="62"/>
      <c r="L83" s="179"/>
    </row>
    <row r="84" spans="1:12" ht="30" customHeight="1">
      <c r="A84" s="95"/>
      <c r="G84" s="219"/>
    </row>
    <row r="85" spans="1:12" ht="30" customHeight="1"/>
    <row r="86" spans="1:12" ht="30" customHeight="1"/>
    <row r="102" spans="1:1">
      <c r="A102" s="95"/>
    </row>
    <row r="120" spans="1:1">
      <c r="A120" s="100"/>
    </row>
  </sheetData>
  <mergeCells count="71">
    <mergeCell ref="K1:L1"/>
    <mergeCell ref="K2:L2"/>
    <mergeCell ref="B3:L3"/>
    <mergeCell ref="B42:D42"/>
    <mergeCell ref="C5:L5"/>
    <mergeCell ref="E36:E37"/>
    <mergeCell ref="B36:B37"/>
    <mergeCell ref="C83:D83"/>
    <mergeCell ref="B55:D55"/>
    <mergeCell ref="B45:D45"/>
    <mergeCell ref="B48:D48"/>
    <mergeCell ref="A68:A80"/>
    <mergeCell ref="B68:D68"/>
    <mergeCell ref="B80:D80"/>
    <mergeCell ref="C49:L49"/>
    <mergeCell ref="C46:L46"/>
    <mergeCell ref="C62:L62"/>
    <mergeCell ref="C47:L47"/>
    <mergeCell ref="C79:L79"/>
    <mergeCell ref="B77:D77"/>
    <mergeCell ref="C50:C51"/>
    <mergeCell ref="B50:B51"/>
    <mergeCell ref="B63:B64"/>
    <mergeCell ref="A24:A27"/>
    <mergeCell ref="B61:D61"/>
    <mergeCell ref="A59:A61"/>
    <mergeCell ref="A28:A30"/>
    <mergeCell ref="C44:L44"/>
    <mergeCell ref="C24:C25"/>
    <mergeCell ref="B24:B25"/>
    <mergeCell ref="D24:D25"/>
    <mergeCell ref="E24:E25"/>
    <mergeCell ref="C34:C35"/>
    <mergeCell ref="B34:B35"/>
    <mergeCell ref="D34:D35"/>
    <mergeCell ref="E34:E35"/>
    <mergeCell ref="C36:C37"/>
    <mergeCell ref="D36:D37"/>
    <mergeCell ref="I50:I51"/>
    <mergeCell ref="H50:H51"/>
    <mergeCell ref="C63:C64"/>
    <mergeCell ref="D63:D64"/>
    <mergeCell ref="H63:H64"/>
    <mergeCell ref="B57:B58"/>
    <mergeCell ref="E50:E51"/>
    <mergeCell ref="D50:D51"/>
    <mergeCell ref="C57:C58"/>
    <mergeCell ref="D57:D58"/>
    <mergeCell ref="H57:H58"/>
    <mergeCell ref="E57:E58"/>
    <mergeCell ref="E63:E64"/>
    <mergeCell ref="C70:C71"/>
    <mergeCell ref="I70:I71"/>
    <mergeCell ref="J70:J71"/>
    <mergeCell ref="K70:K71"/>
    <mergeCell ref="B70:B71"/>
    <mergeCell ref="D70:D71"/>
    <mergeCell ref="E70:E71"/>
    <mergeCell ref="H70:H71"/>
    <mergeCell ref="I57:I58"/>
    <mergeCell ref="J57:J58"/>
    <mergeCell ref="K57:K58"/>
    <mergeCell ref="L70:L71"/>
    <mergeCell ref="J50:J51"/>
    <mergeCell ref="K50:K51"/>
    <mergeCell ref="L50:L51"/>
    <mergeCell ref="L57:L58"/>
    <mergeCell ref="L63:L64"/>
    <mergeCell ref="I63:I64"/>
    <mergeCell ref="J63:J64"/>
    <mergeCell ref="K63:K64"/>
  </mergeCells>
  <phoneticPr fontId="0" type="noConversion"/>
  <printOptions horizontalCentered="1"/>
  <pageMargins left="0.23622047244094491" right="0.31496062992125984" top="0.94488188976377963" bottom="0.55118110236220474" header="0.31496062992125984" footer="0.31496062992125984"/>
  <pageSetup paperSize="9" scale="56" fitToHeight="5" orientation="landscape" r:id="rId1"/>
  <headerFooter alignWithMargins="0"/>
  <rowBreaks count="1" manualBreakCount="1">
    <brk id="5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WhiteSpace="0" view="pageBreakPreview" topLeftCell="A3" zoomScale="110" zoomScaleSheetLayoutView="110" workbookViewId="0">
      <selection activeCell="D7" sqref="D7"/>
    </sheetView>
  </sheetViews>
  <sheetFormatPr defaultRowHeight="12.75"/>
  <cols>
    <col min="1" max="1" width="3.85546875" bestFit="1" customWidth="1"/>
    <col min="2" max="2" width="9.140625" customWidth="1"/>
    <col min="3" max="3" width="33.7109375" customWidth="1"/>
    <col min="4" max="5" width="21.42578125" customWidth="1"/>
  </cols>
  <sheetData>
    <row r="1" spans="2:8">
      <c r="E1" s="110" t="s">
        <v>26</v>
      </c>
    </row>
    <row r="2" spans="2:8">
      <c r="D2" s="40"/>
      <c r="E2" s="110" t="s">
        <v>52</v>
      </c>
    </row>
    <row r="4" spans="2:8" ht="41.25" customHeight="1">
      <c r="B4" s="24" t="s">
        <v>5</v>
      </c>
      <c r="C4" s="25" t="s">
        <v>36</v>
      </c>
      <c r="D4" s="26" t="s">
        <v>37</v>
      </c>
      <c r="E4" s="27" t="s">
        <v>38</v>
      </c>
    </row>
    <row r="5" spans="2:8" ht="42.75" customHeight="1">
      <c r="B5" s="39">
        <v>1</v>
      </c>
      <c r="C5" s="102" t="s">
        <v>54</v>
      </c>
      <c r="D5" s="87">
        <v>608030.45000000007</v>
      </c>
      <c r="E5" s="30"/>
      <c r="F5" s="188"/>
    </row>
    <row r="6" spans="2:8" ht="42.75" customHeight="1">
      <c r="B6" s="39">
        <v>2</v>
      </c>
      <c r="C6" s="101" t="s">
        <v>58</v>
      </c>
      <c r="D6" s="86">
        <f>28605.77</f>
        <v>28605.77</v>
      </c>
      <c r="E6" s="30">
        <v>30000</v>
      </c>
      <c r="F6" s="188"/>
    </row>
    <row r="7" spans="2:8" ht="42.75" customHeight="1">
      <c r="B7" s="39">
        <v>3</v>
      </c>
      <c r="C7" s="101" t="s">
        <v>59</v>
      </c>
      <c r="D7" s="258">
        <v>35000</v>
      </c>
      <c r="E7" s="30"/>
      <c r="F7" s="189"/>
      <c r="H7" s="188"/>
    </row>
    <row r="8" spans="2:8" ht="42.75" customHeight="1">
      <c r="B8" s="39">
        <v>4</v>
      </c>
      <c r="C8" s="101" t="s">
        <v>60</v>
      </c>
      <c r="D8" s="228">
        <v>303433.94</v>
      </c>
      <c r="E8" s="230">
        <v>15061.33</v>
      </c>
      <c r="F8" s="188"/>
    </row>
    <row r="9" spans="2:8" ht="42.75" customHeight="1">
      <c r="B9" s="39">
        <v>5</v>
      </c>
      <c r="C9" s="102" t="s">
        <v>354</v>
      </c>
      <c r="D9" s="245">
        <v>436259.38</v>
      </c>
      <c r="E9" s="246">
        <v>99992.43</v>
      </c>
      <c r="F9" s="188"/>
    </row>
    <row r="10" spans="2:8" ht="42.75" customHeight="1">
      <c r="B10" s="39">
        <v>6</v>
      </c>
      <c r="C10" s="102" t="s">
        <v>61</v>
      </c>
      <c r="D10" s="256">
        <v>302094.28999999998</v>
      </c>
      <c r="E10" s="257">
        <v>10880.83</v>
      </c>
    </row>
    <row r="11" spans="2:8" ht="42.75" customHeight="1">
      <c r="B11" s="39">
        <v>7</v>
      </c>
      <c r="C11" s="102" t="s">
        <v>62</v>
      </c>
      <c r="D11" s="254">
        <v>303481.24</v>
      </c>
      <c r="E11" s="255">
        <v>18722.97</v>
      </c>
      <c r="F11" s="188"/>
    </row>
    <row r="12" spans="2:8" ht="42.75" customHeight="1">
      <c r="B12" s="39">
        <v>8</v>
      </c>
      <c r="C12" s="102" t="s">
        <v>267</v>
      </c>
      <c r="D12" s="226" t="s">
        <v>320</v>
      </c>
      <c r="E12" s="30"/>
      <c r="F12" s="188"/>
    </row>
    <row r="13" spans="2:8" ht="29.25" customHeight="1">
      <c r="B13" s="28"/>
      <c r="C13" s="24" t="s">
        <v>17</v>
      </c>
      <c r="D13" s="29">
        <f>SUM(D5:D12)</f>
        <v>2016905.07</v>
      </c>
      <c r="E13" s="29">
        <f>SUM(E5:E12)</f>
        <v>174657.56</v>
      </c>
    </row>
    <row r="27" spans="1:1">
      <c r="A27" s="55"/>
    </row>
  </sheetData>
  <pageMargins left="0.31496062992125984" right="0.31496062992125984" top="0.9448818897637796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IW111"/>
  <sheetViews>
    <sheetView showWhiteSpace="0" view="pageBreakPreview" topLeftCell="A72" zoomScale="110" zoomScaleSheetLayoutView="110" workbookViewId="0">
      <selection activeCell="D82" sqref="D82"/>
    </sheetView>
  </sheetViews>
  <sheetFormatPr defaultRowHeight="12.75"/>
  <cols>
    <col min="1" max="1" width="5" style="11" customWidth="1"/>
    <col min="2" max="2" width="46.42578125" style="12" customWidth="1"/>
    <col min="3" max="3" width="16.28515625" style="43" customWidth="1"/>
    <col min="4" max="4" width="18.7109375" style="143" customWidth="1"/>
    <col min="5" max="5" width="37.140625" style="34" customWidth="1"/>
    <col min="6" max="6" width="13.140625" style="6" customWidth="1"/>
    <col min="7" max="7" width="15.85546875" style="6" bestFit="1" customWidth="1"/>
    <col min="8" max="8" width="13.85546875" style="6" bestFit="1" customWidth="1"/>
    <col min="9" max="9" width="9.140625" style="6"/>
    <col min="10" max="10" width="13.85546875" style="6" bestFit="1" customWidth="1"/>
    <col min="11" max="16384" width="9.140625" style="6"/>
  </cols>
  <sheetData>
    <row r="1" spans="1:5">
      <c r="A1" s="23"/>
      <c r="D1" s="139" t="s">
        <v>20</v>
      </c>
    </row>
    <row r="2" spans="1:5">
      <c r="A2" s="23"/>
      <c r="D2" s="139" t="s">
        <v>27</v>
      </c>
    </row>
    <row r="3" spans="1:5">
      <c r="A3" s="23"/>
      <c r="D3" s="140"/>
    </row>
    <row r="4" spans="1:5" ht="25.5">
      <c r="A4" s="218" t="s">
        <v>0</v>
      </c>
      <c r="B4" s="22" t="s">
        <v>3</v>
      </c>
      <c r="C4" s="150" t="s">
        <v>4</v>
      </c>
      <c r="D4" s="19" t="s">
        <v>2</v>
      </c>
      <c r="E4" s="36"/>
    </row>
    <row r="5" spans="1:5" ht="13.5" customHeight="1">
      <c r="A5" s="331" t="s">
        <v>55</v>
      </c>
      <c r="B5" s="331"/>
      <c r="C5" s="331"/>
      <c r="D5" s="331"/>
      <c r="E5" s="37"/>
    </row>
    <row r="6" spans="1:5" s="42" customFormat="1">
      <c r="A6" s="56">
        <v>1</v>
      </c>
      <c r="B6" s="65" t="s">
        <v>122</v>
      </c>
      <c r="C6" s="56">
        <v>2015</v>
      </c>
      <c r="D6" s="112">
        <v>1100</v>
      </c>
      <c r="E6" s="59"/>
    </row>
    <row r="7" spans="1:5" s="42" customFormat="1">
      <c r="A7" s="56">
        <v>2</v>
      </c>
      <c r="B7" s="65" t="s">
        <v>123</v>
      </c>
      <c r="C7" s="56">
        <v>2015</v>
      </c>
      <c r="D7" s="112">
        <v>1500</v>
      </c>
      <c r="E7" s="59"/>
    </row>
    <row r="8" spans="1:5" s="42" customFormat="1">
      <c r="A8" s="56">
        <v>3</v>
      </c>
      <c r="B8" s="65" t="s">
        <v>126</v>
      </c>
      <c r="C8" s="56"/>
      <c r="D8" s="144">
        <f>5275.03*18</f>
        <v>94950.54</v>
      </c>
      <c r="E8" s="59"/>
    </row>
    <row r="9" spans="1:5" s="42" customFormat="1">
      <c r="A9" s="56">
        <v>4</v>
      </c>
      <c r="B9" s="65" t="s">
        <v>127</v>
      </c>
      <c r="C9" s="56"/>
      <c r="D9" s="144">
        <v>5816.91</v>
      </c>
      <c r="E9" s="59"/>
    </row>
    <row r="10" spans="1:5" s="42" customFormat="1">
      <c r="A10" s="56">
        <v>5</v>
      </c>
      <c r="B10" s="65" t="s">
        <v>129</v>
      </c>
      <c r="C10" s="56"/>
      <c r="D10" s="144">
        <v>17978.5</v>
      </c>
      <c r="E10" s="59"/>
    </row>
    <row r="11" spans="1:5" s="42" customFormat="1">
      <c r="A11" s="56">
        <v>6</v>
      </c>
      <c r="B11" s="65" t="s">
        <v>130</v>
      </c>
      <c r="C11" s="56"/>
      <c r="D11" s="144">
        <v>13888.89</v>
      </c>
      <c r="E11" s="59"/>
    </row>
    <row r="12" spans="1:5" s="42" customFormat="1">
      <c r="A12" s="56">
        <v>7</v>
      </c>
      <c r="B12" s="65" t="s">
        <v>131</v>
      </c>
      <c r="C12" s="56"/>
      <c r="D12" s="144">
        <v>5045.4799999999996</v>
      </c>
      <c r="E12" s="59"/>
    </row>
    <row r="13" spans="1:5" s="42" customFormat="1">
      <c r="A13" s="56">
        <v>8</v>
      </c>
      <c r="B13" s="65" t="s">
        <v>133</v>
      </c>
      <c r="C13" s="56"/>
      <c r="D13" s="144">
        <v>5593.7</v>
      </c>
      <c r="E13" s="59"/>
    </row>
    <row r="14" spans="1:5" s="42" customFormat="1">
      <c r="A14" s="56">
        <v>9</v>
      </c>
      <c r="B14" s="65" t="s">
        <v>134</v>
      </c>
      <c r="C14" s="56"/>
      <c r="D14" s="144">
        <v>5500.18</v>
      </c>
      <c r="E14" s="59"/>
    </row>
    <row r="15" spans="1:5" s="42" customFormat="1">
      <c r="A15" s="56">
        <v>10</v>
      </c>
      <c r="B15" s="65" t="s">
        <v>135</v>
      </c>
      <c r="C15" s="56"/>
      <c r="D15" s="144">
        <v>11057.7</v>
      </c>
      <c r="E15" s="59"/>
    </row>
    <row r="16" spans="1:5">
      <c r="A16" s="332" t="s">
        <v>17</v>
      </c>
      <c r="B16" s="332"/>
      <c r="C16" s="332"/>
      <c r="D16" s="19">
        <f>SUM(D6:D15)</f>
        <v>162431.90000000002</v>
      </c>
      <c r="E16" s="37"/>
    </row>
    <row r="17" spans="1:257">
      <c r="A17" s="333" t="s">
        <v>136</v>
      </c>
      <c r="B17" s="333"/>
      <c r="C17" s="333"/>
      <c r="D17" s="333"/>
    </row>
    <row r="18" spans="1:257" ht="14.85" customHeight="1">
      <c r="A18" s="66">
        <v>1</v>
      </c>
      <c r="B18" s="67" t="s">
        <v>260</v>
      </c>
      <c r="C18" s="66">
        <v>2015</v>
      </c>
      <c r="D18" s="145">
        <v>75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</row>
    <row r="19" spans="1:257" ht="14.85" customHeight="1">
      <c r="A19" s="66">
        <v>2</v>
      </c>
      <c r="B19" s="67" t="s">
        <v>261</v>
      </c>
      <c r="C19" s="66">
        <v>2015</v>
      </c>
      <c r="D19" s="145">
        <v>216.48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</row>
    <row r="20" spans="1:257" ht="14.85" customHeight="1">
      <c r="A20" s="66">
        <v>3</v>
      </c>
      <c r="B20" s="67" t="s">
        <v>122</v>
      </c>
      <c r="C20" s="66">
        <v>2015</v>
      </c>
      <c r="D20" s="145">
        <v>1100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</row>
    <row r="21" spans="1:257" ht="14.85" customHeight="1">
      <c r="A21" s="66">
        <v>4</v>
      </c>
      <c r="B21" s="67" t="s">
        <v>123</v>
      </c>
      <c r="C21" s="66">
        <v>2015</v>
      </c>
      <c r="D21" s="145">
        <v>1500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</row>
    <row r="22" spans="1:257" ht="14.85" customHeight="1">
      <c r="A22" s="66">
        <v>5</v>
      </c>
      <c r="B22" s="67" t="s">
        <v>262</v>
      </c>
      <c r="C22" s="66"/>
      <c r="D22" s="145">
        <v>4720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</row>
    <row r="23" spans="1:257">
      <c r="A23" s="332" t="s">
        <v>17</v>
      </c>
      <c r="B23" s="332"/>
      <c r="C23" s="332"/>
      <c r="D23" s="31">
        <f>SUM(D18:D22)</f>
        <v>7611.48</v>
      </c>
      <c r="E23" s="207"/>
    </row>
    <row r="24" spans="1:257">
      <c r="A24" s="333" t="s">
        <v>137</v>
      </c>
      <c r="B24" s="333"/>
      <c r="C24" s="333"/>
      <c r="D24" s="333"/>
    </row>
    <row r="25" spans="1:257">
      <c r="A25" s="259">
        <v>1</v>
      </c>
      <c r="B25" s="260" t="s">
        <v>249</v>
      </c>
      <c r="C25" s="259">
        <v>2013</v>
      </c>
      <c r="D25" s="261">
        <v>1726.68</v>
      </c>
    </row>
    <row r="26" spans="1:257">
      <c r="A26" s="259">
        <v>2</v>
      </c>
      <c r="B26" s="260" t="s">
        <v>250</v>
      </c>
      <c r="C26" s="259">
        <v>2014</v>
      </c>
      <c r="D26" s="261">
        <v>1378</v>
      </c>
    </row>
    <row r="27" spans="1:257">
      <c r="A27" s="259">
        <v>3</v>
      </c>
      <c r="B27" s="260" t="s">
        <v>251</v>
      </c>
      <c r="C27" s="259">
        <v>2015</v>
      </c>
      <c r="D27" s="261">
        <v>2428.92</v>
      </c>
    </row>
    <row r="28" spans="1:257">
      <c r="A28" s="259">
        <v>4</v>
      </c>
      <c r="B28" s="260" t="s">
        <v>100</v>
      </c>
      <c r="C28" s="259">
        <v>2016</v>
      </c>
      <c r="D28" s="261">
        <v>3498</v>
      </c>
    </row>
    <row r="29" spans="1:257" s="238" customFormat="1">
      <c r="A29" s="259">
        <v>5</v>
      </c>
      <c r="B29" s="260" t="s">
        <v>362</v>
      </c>
      <c r="C29" s="259">
        <v>2017</v>
      </c>
      <c r="D29" s="261">
        <v>7781</v>
      </c>
      <c r="E29" s="239"/>
    </row>
    <row r="30" spans="1:257" s="238" customFormat="1">
      <c r="A30" s="259">
        <v>6</v>
      </c>
      <c r="B30" s="260" t="s">
        <v>363</v>
      </c>
      <c r="C30" s="259">
        <v>2017</v>
      </c>
      <c r="D30" s="261">
        <v>4098</v>
      </c>
      <c r="E30" s="239"/>
    </row>
    <row r="31" spans="1:257" s="238" customFormat="1">
      <c r="A31" s="259">
        <v>7</v>
      </c>
      <c r="B31" s="260" t="s">
        <v>363</v>
      </c>
      <c r="C31" s="259">
        <v>2017</v>
      </c>
      <c r="D31" s="261">
        <v>4098</v>
      </c>
      <c r="E31" s="239"/>
    </row>
    <row r="32" spans="1:257">
      <c r="A32" s="332" t="s">
        <v>17</v>
      </c>
      <c r="B32" s="332"/>
      <c r="C32" s="332"/>
      <c r="D32" s="31">
        <f>SUM(D25:D31)</f>
        <v>25008.6</v>
      </c>
    </row>
    <row r="33" spans="1:5">
      <c r="A33" s="333" t="s">
        <v>138</v>
      </c>
      <c r="B33" s="333"/>
      <c r="C33" s="333"/>
      <c r="D33" s="333"/>
    </row>
    <row r="34" spans="1:5">
      <c r="A34" s="56">
        <v>1</v>
      </c>
      <c r="B34" s="57" t="s">
        <v>120</v>
      </c>
      <c r="C34" s="51">
        <v>2013</v>
      </c>
      <c r="D34" s="141">
        <v>5000</v>
      </c>
    </row>
    <row r="35" spans="1:5">
      <c r="A35" s="56">
        <v>2</v>
      </c>
      <c r="B35" s="57" t="s">
        <v>121</v>
      </c>
      <c r="C35" s="51">
        <v>2014</v>
      </c>
      <c r="D35" s="141">
        <v>5282.85</v>
      </c>
    </row>
    <row r="36" spans="1:5">
      <c r="A36" s="56">
        <v>3</v>
      </c>
      <c r="B36" s="57" t="s">
        <v>102</v>
      </c>
      <c r="C36" s="51">
        <v>2014</v>
      </c>
      <c r="D36" s="141">
        <v>3094.68</v>
      </c>
    </row>
    <row r="37" spans="1:5" s="229" customFormat="1">
      <c r="A37" s="235">
        <v>4</v>
      </c>
      <c r="B37" s="236" t="s">
        <v>352</v>
      </c>
      <c r="C37" s="234">
        <v>2017</v>
      </c>
      <c r="D37" s="237">
        <v>1860</v>
      </c>
      <c r="E37" s="231"/>
    </row>
    <row r="38" spans="1:5">
      <c r="A38" s="332" t="s">
        <v>17</v>
      </c>
      <c r="B38" s="332"/>
      <c r="C38" s="332"/>
      <c r="D38" s="31">
        <f>SUM(D34:D37)</f>
        <v>15237.53</v>
      </c>
    </row>
    <row r="39" spans="1:5" ht="12.75" customHeight="1">
      <c r="A39" s="333" t="s">
        <v>355</v>
      </c>
      <c r="B39" s="333"/>
      <c r="C39" s="333"/>
      <c r="D39" s="333"/>
    </row>
    <row r="40" spans="1:5" s="42" customFormat="1">
      <c r="A40" s="247">
        <v>1</v>
      </c>
      <c r="B40" s="248" t="s">
        <v>114</v>
      </c>
      <c r="C40" s="247">
        <v>2014</v>
      </c>
      <c r="D40" s="249">
        <v>2390</v>
      </c>
    </row>
    <row r="41" spans="1:5" s="42" customFormat="1">
      <c r="A41" s="247">
        <v>2</v>
      </c>
      <c r="B41" s="248" t="s">
        <v>115</v>
      </c>
      <c r="C41" s="247">
        <v>2015</v>
      </c>
      <c r="D41" s="249">
        <v>3300</v>
      </c>
    </row>
    <row r="42" spans="1:5" s="42" customFormat="1">
      <c r="A42" s="247">
        <v>3</v>
      </c>
      <c r="B42" s="248" t="s">
        <v>356</v>
      </c>
      <c r="C42" s="247">
        <v>2016</v>
      </c>
      <c r="D42" s="249">
        <v>1995</v>
      </c>
    </row>
    <row r="43" spans="1:5" s="42" customFormat="1">
      <c r="A43" s="247">
        <v>4</v>
      </c>
      <c r="B43" s="248" t="s">
        <v>357</v>
      </c>
      <c r="C43" s="247">
        <v>2017</v>
      </c>
      <c r="D43" s="249">
        <v>1646.48</v>
      </c>
    </row>
    <row r="44" spans="1:5" s="42" customFormat="1">
      <c r="A44" s="247">
        <v>5</v>
      </c>
      <c r="B44" s="248" t="s">
        <v>358</v>
      </c>
      <c r="C44" s="247">
        <v>2017</v>
      </c>
      <c r="D44" s="249">
        <v>3305.87</v>
      </c>
    </row>
    <row r="45" spans="1:5" s="42" customFormat="1">
      <c r="A45" s="247">
        <v>6</v>
      </c>
      <c r="B45" s="248" t="s">
        <v>359</v>
      </c>
      <c r="C45" s="247">
        <v>2017</v>
      </c>
      <c r="D45" s="249">
        <v>4489.5</v>
      </c>
    </row>
    <row r="46" spans="1:5">
      <c r="A46" s="332" t="s">
        <v>17</v>
      </c>
      <c r="B46" s="332"/>
      <c r="C46" s="332"/>
      <c r="D46" s="31">
        <f>SUM(D40:D45)</f>
        <v>17126.849999999999</v>
      </c>
    </row>
    <row r="47" spans="1:5" ht="12.75" customHeight="1">
      <c r="A47" s="333" t="s">
        <v>140</v>
      </c>
      <c r="B47" s="333"/>
      <c r="C47" s="333"/>
      <c r="D47" s="333"/>
    </row>
    <row r="48" spans="1:5">
      <c r="A48" s="56">
        <v>3</v>
      </c>
      <c r="B48" s="57" t="s">
        <v>100</v>
      </c>
      <c r="C48" s="51">
        <v>2014</v>
      </c>
      <c r="D48" s="141">
        <v>2864</v>
      </c>
    </row>
    <row r="49" spans="1:5">
      <c r="A49" s="56">
        <v>4</v>
      </c>
      <c r="B49" s="57" t="s">
        <v>101</v>
      </c>
      <c r="C49" s="51">
        <v>2014</v>
      </c>
      <c r="D49" s="141">
        <v>5282.85</v>
      </c>
    </row>
    <row r="50" spans="1:5">
      <c r="A50" s="56">
        <v>5</v>
      </c>
      <c r="B50" s="57" t="s">
        <v>102</v>
      </c>
      <c r="C50" s="51">
        <v>2014</v>
      </c>
      <c r="D50" s="141">
        <v>2516</v>
      </c>
    </row>
    <row r="51" spans="1:5">
      <c r="A51" s="56">
        <v>6</v>
      </c>
      <c r="B51" s="57" t="s">
        <v>104</v>
      </c>
      <c r="C51" s="51">
        <v>2014</v>
      </c>
      <c r="D51" s="141">
        <v>3405.6</v>
      </c>
    </row>
    <row r="52" spans="1:5">
      <c r="A52" s="56">
        <v>7</v>
      </c>
      <c r="B52" s="57" t="s">
        <v>105</v>
      </c>
      <c r="C52" s="51">
        <v>2014</v>
      </c>
      <c r="D52" s="141">
        <v>2634</v>
      </c>
    </row>
    <row r="53" spans="1:5">
      <c r="A53" s="56">
        <v>8</v>
      </c>
      <c r="B53" s="57" t="s">
        <v>106</v>
      </c>
      <c r="C53" s="51">
        <v>2015</v>
      </c>
      <c r="D53" s="141">
        <v>2826</v>
      </c>
    </row>
    <row r="54" spans="1:5">
      <c r="A54" s="332" t="s">
        <v>17</v>
      </c>
      <c r="B54" s="332"/>
      <c r="C54" s="332"/>
      <c r="D54" s="31">
        <f>SUM(D48:D53)</f>
        <v>19528.45</v>
      </c>
    </row>
    <row r="55" spans="1:5" ht="12.75" customHeight="1">
      <c r="A55" s="333" t="s">
        <v>139</v>
      </c>
      <c r="B55" s="333"/>
      <c r="C55" s="333"/>
      <c r="D55" s="333"/>
    </row>
    <row r="56" spans="1:5" ht="12.75" customHeight="1">
      <c r="A56" s="56">
        <v>3</v>
      </c>
      <c r="B56" s="57" t="s">
        <v>100</v>
      </c>
      <c r="C56" s="121">
        <v>2013</v>
      </c>
      <c r="D56" s="144">
        <v>2050</v>
      </c>
    </row>
    <row r="57" spans="1:5" ht="12.75" customHeight="1">
      <c r="A57" s="56">
        <v>4</v>
      </c>
      <c r="B57" s="57" t="s">
        <v>100</v>
      </c>
      <c r="C57" s="121">
        <v>2013</v>
      </c>
      <c r="D57" s="144">
        <v>1454.98</v>
      </c>
    </row>
    <row r="58" spans="1:5" ht="12.75" customHeight="1">
      <c r="A58" s="56">
        <v>5</v>
      </c>
      <c r="B58" s="57" t="s">
        <v>100</v>
      </c>
      <c r="C58" s="121">
        <v>2014</v>
      </c>
      <c r="D58" s="144">
        <v>2864</v>
      </c>
    </row>
    <row r="59" spans="1:5">
      <c r="A59" s="56">
        <v>6</v>
      </c>
      <c r="B59" s="138" t="s">
        <v>101</v>
      </c>
      <c r="C59" s="121">
        <v>2014</v>
      </c>
      <c r="D59" s="142">
        <v>5282.85</v>
      </c>
    </row>
    <row r="60" spans="1:5">
      <c r="A60" s="56">
        <v>7</v>
      </c>
      <c r="B60" s="138" t="s">
        <v>102</v>
      </c>
      <c r="C60" s="121">
        <v>2014</v>
      </c>
      <c r="D60" s="142">
        <v>3094.68</v>
      </c>
    </row>
    <row r="61" spans="1:5" ht="12.75" customHeight="1">
      <c r="A61" s="332" t="s">
        <v>17</v>
      </c>
      <c r="B61" s="332"/>
      <c r="C61" s="332"/>
      <c r="D61" s="31">
        <f>SUM(D56:D60)</f>
        <v>14746.51</v>
      </c>
      <c r="E61" s="207"/>
    </row>
    <row r="62" spans="1:5" ht="12.75" customHeight="1">
      <c r="A62" s="333" t="s">
        <v>268</v>
      </c>
      <c r="B62" s="333"/>
      <c r="C62" s="333"/>
      <c r="D62" s="333"/>
    </row>
    <row r="63" spans="1:5" ht="12.75" customHeight="1">
      <c r="A63" s="224">
        <v>1</v>
      </c>
      <c r="B63" s="223" t="s">
        <v>318</v>
      </c>
      <c r="C63" s="205"/>
      <c r="D63" s="206"/>
    </row>
    <row r="64" spans="1:5" ht="12.75" customHeight="1">
      <c r="A64" s="332" t="s">
        <v>17</v>
      </c>
      <c r="B64" s="332"/>
      <c r="C64" s="332"/>
      <c r="D64" s="31"/>
    </row>
    <row r="65" spans="1:257">
      <c r="A65" s="23"/>
      <c r="D65" s="140"/>
    </row>
    <row r="66" spans="1:257">
      <c r="A66" s="23"/>
      <c r="D66" s="139" t="s">
        <v>32</v>
      </c>
    </row>
    <row r="67" spans="1:257" ht="12.75" customHeight="1">
      <c r="A67" s="23"/>
      <c r="D67" s="140"/>
    </row>
    <row r="68" spans="1:257" ht="25.5">
      <c r="A68" s="218" t="s">
        <v>0</v>
      </c>
      <c r="B68" s="22" t="s">
        <v>3</v>
      </c>
      <c r="C68" s="150" t="s">
        <v>4</v>
      </c>
      <c r="D68" s="19" t="s">
        <v>2</v>
      </c>
    </row>
    <row r="69" spans="1:257" ht="12.75" customHeight="1">
      <c r="A69" s="333" t="s">
        <v>55</v>
      </c>
      <c r="B69" s="333"/>
      <c r="C69" s="333"/>
      <c r="D69" s="333"/>
    </row>
    <row r="70" spans="1:257">
      <c r="A70" s="56">
        <v>1</v>
      </c>
      <c r="B70" s="147" t="s">
        <v>124</v>
      </c>
      <c r="C70" s="148">
        <v>2015</v>
      </c>
      <c r="D70" s="149">
        <v>75</v>
      </c>
      <c r="E70" s="6"/>
    </row>
    <row r="71" spans="1:257">
      <c r="A71" s="56">
        <v>2</v>
      </c>
      <c r="B71" s="147" t="s">
        <v>125</v>
      </c>
      <c r="C71" s="148">
        <v>2015</v>
      </c>
      <c r="D71" s="149">
        <v>216.48</v>
      </c>
      <c r="E71" s="6"/>
    </row>
    <row r="72" spans="1:257">
      <c r="A72" s="56">
        <v>3</v>
      </c>
      <c r="B72" s="65" t="s">
        <v>128</v>
      </c>
      <c r="C72" s="56"/>
      <c r="D72" s="146">
        <v>10443.780000000001</v>
      </c>
      <c r="E72" s="6"/>
    </row>
    <row r="73" spans="1:257">
      <c r="A73" s="56">
        <v>4</v>
      </c>
      <c r="B73" s="65" t="s">
        <v>231</v>
      </c>
      <c r="C73" s="56"/>
      <c r="D73" s="146">
        <v>8865.74</v>
      </c>
      <c r="E73" s="6"/>
    </row>
    <row r="74" spans="1:257">
      <c r="A74" s="56">
        <v>5</v>
      </c>
      <c r="B74" s="65" t="s">
        <v>231</v>
      </c>
      <c r="C74" s="56"/>
      <c r="D74" s="146">
        <v>8707.3799999999992</v>
      </c>
      <c r="E74" s="6"/>
    </row>
    <row r="75" spans="1:257">
      <c r="A75" s="56">
        <v>6</v>
      </c>
      <c r="B75" s="65" t="s">
        <v>132</v>
      </c>
      <c r="C75" s="56"/>
      <c r="D75" s="146">
        <v>4501.01</v>
      </c>
      <c r="E75" s="6"/>
    </row>
    <row r="76" spans="1:257">
      <c r="A76" s="332" t="s">
        <v>17</v>
      </c>
      <c r="B76" s="332"/>
      <c r="C76" s="332"/>
      <c r="D76" s="31">
        <f>SUM(D70:D75)</f>
        <v>32809.39</v>
      </c>
      <c r="E76" s="6"/>
    </row>
    <row r="77" spans="1:257" ht="12.75" customHeight="1">
      <c r="A77" s="333" t="s">
        <v>136</v>
      </c>
      <c r="B77" s="333"/>
      <c r="C77" s="333"/>
      <c r="D77" s="333"/>
    </row>
    <row r="78" spans="1:257">
      <c r="A78" s="66">
        <v>1</v>
      </c>
      <c r="B78" s="67" t="s">
        <v>259</v>
      </c>
      <c r="C78" s="66">
        <v>2016</v>
      </c>
      <c r="D78" s="145">
        <v>2899</v>
      </c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  <c r="IV78" s="64"/>
      <c r="IW78" s="64"/>
    </row>
    <row r="79" spans="1:257">
      <c r="A79" s="66">
        <v>2</v>
      </c>
      <c r="B79" s="67" t="s">
        <v>263</v>
      </c>
      <c r="C79" s="66"/>
      <c r="D79" s="145">
        <v>2501.0100000000002</v>
      </c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  <c r="IV79" s="64"/>
      <c r="IW79" s="64"/>
    </row>
    <row r="80" spans="1:257">
      <c r="A80" s="332" t="s">
        <v>17</v>
      </c>
      <c r="B80" s="332"/>
      <c r="C80" s="332"/>
      <c r="D80" s="31">
        <f>SUM(D78:D79)</f>
        <v>5400.01</v>
      </c>
    </row>
    <row r="81" spans="1:5" ht="12.75" customHeight="1">
      <c r="A81" s="333" t="s">
        <v>137</v>
      </c>
      <c r="B81" s="333"/>
      <c r="C81" s="333"/>
      <c r="D81" s="333"/>
    </row>
    <row r="82" spans="1:5">
      <c r="A82" s="56">
        <v>1</v>
      </c>
      <c r="B82" s="65" t="s">
        <v>364</v>
      </c>
      <c r="C82" s="56">
        <v>2015</v>
      </c>
      <c r="D82" s="112">
        <v>5000</v>
      </c>
    </row>
    <row r="83" spans="1:5" ht="12.75" customHeight="1">
      <c r="A83" s="332" t="s">
        <v>17</v>
      </c>
      <c r="B83" s="332"/>
      <c r="C83" s="332"/>
      <c r="D83" s="31">
        <v>5000</v>
      </c>
    </row>
    <row r="84" spans="1:5" ht="12.75" customHeight="1">
      <c r="A84" s="333" t="s">
        <v>138</v>
      </c>
      <c r="B84" s="333"/>
      <c r="C84" s="333"/>
      <c r="D84" s="333"/>
    </row>
    <row r="85" spans="1:5" ht="12.75" customHeight="1">
      <c r="A85" s="241">
        <v>1</v>
      </c>
      <c r="B85" s="242" t="s">
        <v>116</v>
      </c>
      <c r="C85" s="241">
        <v>2014</v>
      </c>
      <c r="D85" s="244">
        <v>2583</v>
      </c>
    </row>
    <row r="86" spans="1:5">
      <c r="A86" s="241">
        <v>2</v>
      </c>
      <c r="B86" s="242" t="s">
        <v>117</v>
      </c>
      <c r="C86" s="240">
        <v>2014</v>
      </c>
      <c r="D86" s="243">
        <v>2000</v>
      </c>
    </row>
    <row r="87" spans="1:5">
      <c r="A87" s="241">
        <v>3</v>
      </c>
      <c r="B87" s="242" t="s">
        <v>118</v>
      </c>
      <c r="C87" s="240">
        <v>2014</v>
      </c>
      <c r="D87" s="243">
        <v>2000</v>
      </c>
    </row>
    <row r="88" spans="1:5">
      <c r="A88" s="241">
        <v>4</v>
      </c>
      <c r="B88" s="242" t="s">
        <v>119</v>
      </c>
      <c r="C88" s="240">
        <v>2015</v>
      </c>
      <c r="D88" s="243">
        <v>2999.99</v>
      </c>
    </row>
    <row r="89" spans="1:5" s="232" customFormat="1">
      <c r="A89" s="241">
        <v>5</v>
      </c>
      <c r="B89" s="242" t="s">
        <v>353</v>
      </c>
      <c r="C89" s="240">
        <v>2017</v>
      </c>
      <c r="D89" s="243">
        <v>4000.01</v>
      </c>
      <c r="E89" s="233"/>
    </row>
    <row r="90" spans="1:5">
      <c r="A90" s="332" t="s">
        <v>17</v>
      </c>
      <c r="B90" s="332"/>
      <c r="C90" s="332"/>
      <c r="D90" s="31">
        <f>SUM(D85:D89)</f>
        <v>13583</v>
      </c>
    </row>
    <row r="91" spans="1:5" ht="12.75" customHeight="1">
      <c r="A91" s="333" t="s">
        <v>355</v>
      </c>
      <c r="B91" s="333"/>
      <c r="C91" s="333"/>
      <c r="D91" s="333"/>
    </row>
    <row r="92" spans="1:5" s="42" customFormat="1">
      <c r="A92" s="250">
        <v>1</v>
      </c>
      <c r="B92" s="251" t="s">
        <v>111</v>
      </c>
      <c r="C92" s="250">
        <v>2013</v>
      </c>
      <c r="D92" s="252">
        <v>2026.33</v>
      </c>
    </row>
    <row r="93" spans="1:5" s="42" customFormat="1">
      <c r="A93" s="250">
        <v>2</v>
      </c>
      <c r="B93" s="251" t="s">
        <v>112</v>
      </c>
      <c r="C93" s="253">
        <v>2014</v>
      </c>
      <c r="D93" s="252">
        <v>2960.2</v>
      </c>
    </row>
    <row r="94" spans="1:5" s="42" customFormat="1">
      <c r="A94" s="250">
        <v>3</v>
      </c>
      <c r="B94" s="251" t="s">
        <v>113</v>
      </c>
      <c r="C94" s="250">
        <v>2015</v>
      </c>
      <c r="D94" s="252">
        <v>1699</v>
      </c>
    </row>
    <row r="95" spans="1:5" s="42" customFormat="1">
      <c r="A95" s="250">
        <v>4</v>
      </c>
      <c r="B95" s="251" t="s">
        <v>360</v>
      </c>
      <c r="C95" s="250">
        <v>2015</v>
      </c>
      <c r="D95" s="252">
        <v>4796</v>
      </c>
    </row>
    <row r="96" spans="1:5" s="42" customFormat="1">
      <c r="A96" s="250">
        <v>5</v>
      </c>
      <c r="B96" s="251" t="s">
        <v>361</v>
      </c>
      <c r="C96" s="250">
        <v>2016</v>
      </c>
      <c r="D96" s="252">
        <v>6788</v>
      </c>
    </row>
    <row r="97" spans="1:4">
      <c r="A97" s="332" t="s">
        <v>17</v>
      </c>
      <c r="B97" s="332"/>
      <c r="C97" s="332"/>
      <c r="D97" s="31">
        <f>SUM(D92:D96)</f>
        <v>18269.53</v>
      </c>
    </row>
    <row r="98" spans="1:4" ht="12.75" customHeight="1">
      <c r="A98" s="333" t="s">
        <v>140</v>
      </c>
      <c r="B98" s="333"/>
      <c r="C98" s="333"/>
      <c r="D98" s="333"/>
    </row>
    <row r="99" spans="1:4">
      <c r="A99" s="56">
        <v>1</v>
      </c>
      <c r="B99" s="57" t="s">
        <v>107</v>
      </c>
      <c r="C99" s="51">
        <v>2013</v>
      </c>
      <c r="D99" s="141">
        <v>1600</v>
      </c>
    </row>
    <row r="100" spans="1:4">
      <c r="A100" s="56">
        <v>2</v>
      </c>
      <c r="B100" s="57" t="s">
        <v>107</v>
      </c>
      <c r="C100" s="51">
        <v>2013</v>
      </c>
      <c r="D100" s="141">
        <v>1600</v>
      </c>
    </row>
    <row r="101" spans="1:4">
      <c r="A101" s="56">
        <v>3</v>
      </c>
      <c r="B101" s="57" t="s">
        <v>108</v>
      </c>
      <c r="C101" s="51">
        <v>2014</v>
      </c>
      <c r="D101" s="141">
        <v>3000</v>
      </c>
    </row>
    <row r="102" spans="1:4">
      <c r="A102" s="56">
        <v>4</v>
      </c>
      <c r="B102" s="57" t="s">
        <v>109</v>
      </c>
      <c r="C102" s="51">
        <v>2014</v>
      </c>
      <c r="D102" s="141">
        <v>1700</v>
      </c>
    </row>
    <row r="103" spans="1:4">
      <c r="A103" s="56">
        <v>5</v>
      </c>
      <c r="B103" s="57" t="s">
        <v>110</v>
      </c>
      <c r="C103" s="51">
        <v>2015</v>
      </c>
      <c r="D103" s="141">
        <v>1600</v>
      </c>
    </row>
    <row r="104" spans="1:4">
      <c r="A104" s="56">
        <v>6</v>
      </c>
      <c r="B104" s="57" t="s">
        <v>110</v>
      </c>
      <c r="C104" s="51">
        <v>2015</v>
      </c>
      <c r="D104" s="141">
        <v>1600</v>
      </c>
    </row>
    <row r="105" spans="1:4">
      <c r="A105" s="332" t="s">
        <v>17</v>
      </c>
      <c r="B105" s="332"/>
      <c r="C105" s="332"/>
      <c r="D105" s="31">
        <f>SUM(D99:D104)</f>
        <v>11100</v>
      </c>
    </row>
    <row r="106" spans="1:4" ht="12.75" customHeight="1">
      <c r="A106" s="333" t="s">
        <v>139</v>
      </c>
      <c r="B106" s="333"/>
      <c r="C106" s="333"/>
      <c r="D106" s="333"/>
    </row>
    <row r="107" spans="1:4">
      <c r="A107" s="56">
        <v>2</v>
      </c>
      <c r="B107" s="57" t="s">
        <v>103</v>
      </c>
      <c r="C107" s="51">
        <v>2015</v>
      </c>
      <c r="D107" s="141">
        <v>2826</v>
      </c>
    </row>
    <row r="108" spans="1:4">
      <c r="A108" s="332" t="s">
        <v>17</v>
      </c>
      <c r="B108" s="332"/>
      <c r="C108" s="332"/>
      <c r="D108" s="31">
        <f>SUM(D107:D107)</f>
        <v>2826</v>
      </c>
    </row>
    <row r="109" spans="1:4" ht="12.75" customHeight="1">
      <c r="A109" s="333" t="s">
        <v>268</v>
      </c>
      <c r="B109" s="333"/>
      <c r="C109" s="333"/>
      <c r="D109" s="333"/>
    </row>
    <row r="110" spans="1:4" ht="12.75" customHeight="1">
      <c r="A110" s="224">
        <v>1</v>
      </c>
      <c r="B110" s="223" t="s">
        <v>319</v>
      </c>
      <c r="C110" s="205"/>
      <c r="D110" s="206"/>
    </row>
    <row r="111" spans="1:4" ht="12.75" customHeight="1">
      <c r="A111" s="332" t="s">
        <v>17</v>
      </c>
      <c r="B111" s="332"/>
      <c r="C111" s="332"/>
      <c r="D111" s="31"/>
    </row>
  </sheetData>
  <mergeCells count="32">
    <mergeCell ref="A62:D62"/>
    <mergeCell ref="A64:C64"/>
    <mergeCell ref="A109:D109"/>
    <mergeCell ref="A111:C111"/>
    <mergeCell ref="A77:D77"/>
    <mergeCell ref="A80:C80"/>
    <mergeCell ref="A81:D81"/>
    <mergeCell ref="A83:C83"/>
    <mergeCell ref="A108:C108"/>
    <mergeCell ref="A84:D84"/>
    <mergeCell ref="A90:C90"/>
    <mergeCell ref="A91:D91"/>
    <mergeCell ref="A97:C97"/>
    <mergeCell ref="A98:D98"/>
    <mergeCell ref="A105:C105"/>
    <mergeCell ref="A106:D106"/>
    <mergeCell ref="A5:D5"/>
    <mergeCell ref="A16:C16"/>
    <mergeCell ref="A69:D69"/>
    <mergeCell ref="A76:C76"/>
    <mergeCell ref="A17:D17"/>
    <mergeCell ref="A23:C23"/>
    <mergeCell ref="A24:D24"/>
    <mergeCell ref="A32:C32"/>
    <mergeCell ref="A33:D33"/>
    <mergeCell ref="A38:C38"/>
    <mergeCell ref="A39:D39"/>
    <mergeCell ref="A46:C46"/>
    <mergeCell ref="A47:D47"/>
    <mergeCell ref="A54:C54"/>
    <mergeCell ref="A55:D55"/>
    <mergeCell ref="A61:C61"/>
  </mergeCells>
  <phoneticPr fontId="0" type="noConversion"/>
  <printOptions horizontalCentered="1"/>
  <pageMargins left="0.78740157480314965" right="0.39370078740157483" top="0.31496062992125984" bottom="0.23622047244094491" header="0.51181102362204722" footer="0.51181102362204722"/>
  <pageSetup paperSize="9" fitToHeight="0" orientation="portrait" r:id="rId1"/>
  <headerFooter alignWithMargins="0"/>
  <rowBreaks count="2" manualBreakCount="2">
    <brk id="65" max="3" man="1"/>
    <brk id="7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I35"/>
  <sheetViews>
    <sheetView showWhiteSpace="0" view="pageBreakPreview" zoomScaleSheetLayoutView="100" workbookViewId="0">
      <selection activeCell="C6" sqref="C6"/>
    </sheetView>
  </sheetViews>
  <sheetFormatPr defaultRowHeight="39.950000000000003" customHeight="1"/>
  <cols>
    <col min="1" max="2" width="14.28515625" style="6" customWidth="1"/>
    <col min="3" max="3" width="16" style="7" customWidth="1"/>
    <col min="4" max="4" width="38.7109375" style="196" customWidth="1"/>
    <col min="5" max="5" width="7.85546875" style="10" customWidth="1"/>
    <col min="6" max="16384" width="9.140625" style="6"/>
  </cols>
  <sheetData>
    <row r="1" spans="1:9" ht="27.75" customHeight="1">
      <c r="D1" s="8" t="s">
        <v>44</v>
      </c>
      <c r="E1" s="8"/>
    </row>
    <row r="2" spans="1:9" ht="12.75" customHeight="1">
      <c r="D2" s="8" t="s">
        <v>51</v>
      </c>
      <c r="E2" s="8"/>
    </row>
    <row r="3" spans="1:9" ht="39.950000000000003" customHeight="1">
      <c r="A3" s="335" t="s">
        <v>29</v>
      </c>
      <c r="B3" s="336"/>
      <c r="C3" s="336"/>
      <c r="D3" s="337"/>
      <c r="E3" s="17"/>
      <c r="F3" s="9"/>
      <c r="G3" s="9"/>
      <c r="H3" s="9"/>
      <c r="I3" s="9"/>
    </row>
    <row r="4" spans="1:9" ht="39.950000000000003" customHeight="1">
      <c r="A4" s="21" t="s">
        <v>10</v>
      </c>
      <c r="B4" s="21" t="s">
        <v>15</v>
      </c>
      <c r="C4" s="20" t="s">
        <v>16</v>
      </c>
      <c r="D4" s="197" t="s">
        <v>25</v>
      </c>
      <c r="E4" s="18"/>
      <c r="F4" s="9"/>
      <c r="G4" s="9"/>
      <c r="H4" s="9"/>
      <c r="I4" s="9"/>
    </row>
    <row r="5" spans="1:9" ht="39.950000000000003" customHeight="1">
      <c r="A5" s="191"/>
      <c r="B5" s="191"/>
      <c r="C5" s="192"/>
      <c r="D5" s="198"/>
      <c r="E5" s="18"/>
      <c r="F5" s="9"/>
      <c r="G5" s="9"/>
      <c r="H5" s="9"/>
      <c r="I5" s="9"/>
    </row>
    <row r="6" spans="1:9" s="238" customFormat="1" ht="39.950000000000003" customHeight="1">
      <c r="A6" s="262">
        <v>2018</v>
      </c>
      <c r="B6" s="262">
        <v>0</v>
      </c>
      <c r="C6" s="263">
        <v>0</v>
      </c>
      <c r="D6" s="264" t="s">
        <v>366</v>
      </c>
      <c r="E6" s="18"/>
      <c r="F6" s="9"/>
      <c r="G6" s="9"/>
      <c r="H6" s="9"/>
      <c r="I6" s="9"/>
    </row>
    <row r="7" spans="1:9" ht="39.950000000000003" customHeight="1">
      <c r="A7" s="193">
        <v>2017</v>
      </c>
      <c r="B7" s="193">
        <v>3</v>
      </c>
      <c r="C7" s="200">
        <v>1516.96</v>
      </c>
      <c r="D7" s="194" t="s">
        <v>365</v>
      </c>
      <c r="E7" s="18"/>
      <c r="F7" s="9"/>
      <c r="G7" s="9"/>
      <c r="H7" s="9"/>
      <c r="I7" s="9"/>
    </row>
    <row r="8" spans="1:9" ht="39.950000000000003" customHeight="1">
      <c r="A8" s="339">
        <v>2016</v>
      </c>
      <c r="B8" s="32">
        <v>2</v>
      </c>
      <c r="C8" s="201">
        <f>3531.62+9233.93+10996.78</f>
        <v>23762.33</v>
      </c>
      <c r="D8" s="57" t="s">
        <v>257</v>
      </c>
      <c r="E8" s="18"/>
      <c r="F8" s="9"/>
      <c r="G8" s="9"/>
      <c r="H8" s="9"/>
      <c r="I8" s="9"/>
    </row>
    <row r="9" spans="1:9" ht="39.950000000000003" customHeight="1">
      <c r="A9" s="340"/>
      <c r="B9" s="32">
        <v>1</v>
      </c>
      <c r="C9" s="201">
        <v>80</v>
      </c>
      <c r="D9" s="199" t="s">
        <v>258</v>
      </c>
      <c r="E9" s="18"/>
      <c r="F9" s="9"/>
      <c r="G9" s="9"/>
      <c r="H9" s="9"/>
      <c r="I9" s="9"/>
    </row>
    <row r="10" spans="1:9" ht="39.950000000000003" customHeight="1">
      <c r="A10" s="14"/>
      <c r="B10" s="13"/>
      <c r="C10" s="15"/>
      <c r="D10" s="195"/>
      <c r="E10" s="6"/>
      <c r="F10" s="9"/>
      <c r="G10" s="9"/>
      <c r="H10" s="9"/>
      <c r="I10" s="9"/>
    </row>
    <row r="11" spans="1:9" ht="39.950000000000003" customHeight="1">
      <c r="A11" s="14"/>
      <c r="B11" s="13"/>
      <c r="C11" s="15"/>
      <c r="D11" s="195"/>
      <c r="E11" s="6"/>
      <c r="F11" s="9"/>
      <c r="G11" s="9"/>
      <c r="H11" s="9"/>
      <c r="I11" s="9"/>
    </row>
    <row r="12" spans="1:9" ht="39.950000000000003" customHeight="1">
      <c r="A12" s="14"/>
      <c r="B12" s="13"/>
      <c r="C12" s="15"/>
      <c r="D12" s="195"/>
      <c r="E12" s="16"/>
      <c r="F12" s="9"/>
      <c r="G12" s="9"/>
      <c r="H12" s="9"/>
      <c r="I12" s="9"/>
    </row>
    <row r="13" spans="1:9" ht="39.950000000000003" customHeight="1">
      <c r="A13" s="14"/>
      <c r="B13" s="13"/>
      <c r="C13" s="15"/>
      <c r="D13" s="195"/>
      <c r="E13" s="16"/>
      <c r="F13" s="9"/>
      <c r="G13" s="9"/>
      <c r="H13" s="9"/>
      <c r="I13" s="9"/>
    </row>
    <row r="14" spans="1:9" ht="39.950000000000003" customHeight="1">
      <c r="A14" s="14"/>
      <c r="B14" s="13"/>
      <c r="C14" s="15"/>
      <c r="D14" s="195"/>
      <c r="E14" s="16"/>
      <c r="F14" s="9"/>
      <c r="G14" s="9"/>
      <c r="H14" s="9"/>
      <c r="I14" s="9"/>
    </row>
    <row r="15" spans="1:9" ht="39.950000000000003" customHeight="1">
      <c r="A15" s="14"/>
      <c r="B15" s="13"/>
      <c r="C15" s="15"/>
      <c r="D15" s="195"/>
      <c r="E15" s="16"/>
      <c r="F15" s="9"/>
      <c r="G15" s="9"/>
      <c r="H15" s="9"/>
      <c r="I15" s="9"/>
    </row>
    <row r="16" spans="1:9" ht="39.950000000000003" customHeight="1">
      <c r="A16" s="14"/>
      <c r="B16" s="13"/>
      <c r="C16" s="15"/>
      <c r="D16" s="195"/>
      <c r="E16" s="16"/>
      <c r="F16" s="9"/>
      <c r="G16" s="9"/>
      <c r="H16" s="9"/>
      <c r="I16" s="9"/>
    </row>
    <row r="17" spans="1:9" ht="39.950000000000003" customHeight="1">
      <c r="A17" s="14"/>
      <c r="B17" s="13"/>
      <c r="C17" s="15"/>
      <c r="D17" s="195"/>
      <c r="E17" s="16"/>
      <c r="F17" s="9"/>
      <c r="G17" s="9"/>
      <c r="H17" s="9"/>
      <c r="I17" s="9"/>
    </row>
    <row r="18" spans="1:9" ht="39.950000000000003" customHeight="1">
      <c r="A18" s="14"/>
      <c r="B18" s="13"/>
      <c r="C18" s="15"/>
      <c r="D18" s="195"/>
      <c r="E18" s="16"/>
      <c r="F18" s="9"/>
      <c r="G18" s="9"/>
      <c r="H18" s="9"/>
      <c r="I18" s="9"/>
    </row>
    <row r="19" spans="1:9" ht="39.950000000000003" customHeight="1">
      <c r="A19" s="14"/>
      <c r="B19" s="13"/>
      <c r="C19" s="15"/>
      <c r="D19" s="195"/>
      <c r="E19" s="16"/>
      <c r="F19" s="9"/>
      <c r="G19" s="9"/>
      <c r="H19" s="9"/>
      <c r="I19" s="9"/>
    </row>
    <row r="20" spans="1:9" ht="39.950000000000003" customHeight="1">
      <c r="A20" s="14"/>
      <c r="B20" s="13"/>
      <c r="C20" s="15"/>
      <c r="D20" s="195"/>
      <c r="E20" s="16"/>
      <c r="F20" s="9"/>
      <c r="G20" s="9"/>
      <c r="H20" s="9"/>
      <c r="I20" s="9"/>
    </row>
    <row r="21" spans="1:9" ht="39.950000000000003" customHeight="1">
      <c r="A21" s="14"/>
      <c r="B21" s="13"/>
      <c r="C21" s="15"/>
      <c r="D21" s="195"/>
      <c r="E21" s="16"/>
      <c r="F21" s="9"/>
      <c r="G21" s="9"/>
      <c r="H21" s="9"/>
      <c r="I21" s="9"/>
    </row>
    <row r="22" spans="1:9" ht="39.950000000000003" customHeight="1">
      <c r="A22" s="14"/>
      <c r="B22" s="13"/>
      <c r="C22" s="15"/>
      <c r="D22" s="195"/>
      <c r="E22" s="16"/>
      <c r="F22" s="9"/>
      <c r="G22" s="9"/>
      <c r="H22" s="9"/>
      <c r="I22" s="9"/>
    </row>
    <row r="23" spans="1:9" ht="39.950000000000003" customHeight="1">
      <c r="A23" s="14"/>
      <c r="B23" s="13"/>
      <c r="C23" s="15"/>
      <c r="D23" s="195"/>
      <c r="E23" s="16"/>
      <c r="F23" s="9"/>
      <c r="G23" s="9"/>
      <c r="H23" s="9"/>
      <c r="I23" s="9"/>
    </row>
    <row r="24" spans="1:9" ht="39.950000000000003" customHeight="1">
      <c r="A24" s="14"/>
      <c r="B24" s="13"/>
      <c r="C24" s="15"/>
      <c r="D24" s="195"/>
      <c r="E24" s="16"/>
      <c r="F24" s="9"/>
      <c r="G24" s="9"/>
      <c r="H24" s="9"/>
      <c r="I24" s="9"/>
    </row>
    <row r="25" spans="1:9" ht="39.950000000000003" customHeight="1">
      <c r="A25" s="14"/>
      <c r="B25" s="13"/>
      <c r="C25" s="15"/>
      <c r="D25" s="195"/>
      <c r="E25" s="16"/>
      <c r="F25" s="9"/>
      <c r="G25" s="9"/>
      <c r="H25" s="9"/>
      <c r="I25" s="9"/>
    </row>
    <row r="26" spans="1:9" ht="39.950000000000003" customHeight="1">
      <c r="A26" s="14"/>
      <c r="B26" s="13"/>
      <c r="C26" s="15"/>
      <c r="D26" s="195"/>
      <c r="E26" s="16"/>
      <c r="F26" s="9"/>
      <c r="G26" s="9"/>
      <c r="H26" s="9"/>
      <c r="I26" s="9"/>
    </row>
    <row r="27" spans="1:9" ht="39.950000000000003" customHeight="1">
      <c r="A27" s="14"/>
      <c r="B27" s="13"/>
      <c r="C27" s="15"/>
      <c r="D27" s="195"/>
      <c r="E27" s="16"/>
      <c r="F27" s="9"/>
      <c r="G27" s="9"/>
      <c r="H27" s="9"/>
      <c r="I27" s="9"/>
    </row>
    <row r="28" spans="1:9" ht="39.950000000000003" customHeight="1">
      <c r="A28" s="14"/>
      <c r="B28" s="13"/>
      <c r="C28" s="15"/>
      <c r="D28" s="195"/>
      <c r="E28" s="16"/>
      <c r="F28" s="9"/>
      <c r="G28" s="9"/>
      <c r="H28" s="9"/>
      <c r="I28" s="9"/>
    </row>
    <row r="29" spans="1:9" ht="39.950000000000003" customHeight="1">
      <c r="A29" s="14"/>
      <c r="B29" s="13"/>
      <c r="C29" s="15"/>
      <c r="D29" s="195"/>
      <c r="E29" s="16"/>
      <c r="F29" s="9"/>
      <c r="G29" s="9"/>
      <c r="H29" s="9"/>
      <c r="I29" s="9"/>
    </row>
    <row r="30" spans="1:9" ht="39.950000000000003" customHeight="1">
      <c r="A30" s="14"/>
      <c r="B30" s="13"/>
      <c r="C30" s="15"/>
      <c r="D30" s="338"/>
      <c r="E30" s="334"/>
      <c r="F30" s="9"/>
      <c r="G30" s="9"/>
      <c r="H30" s="9"/>
      <c r="I30" s="9"/>
    </row>
    <row r="31" spans="1:9" ht="39.950000000000003" customHeight="1">
      <c r="A31" s="14"/>
      <c r="B31" s="13"/>
      <c r="C31" s="15"/>
      <c r="D31" s="338"/>
      <c r="E31" s="334"/>
      <c r="F31" s="9"/>
      <c r="G31" s="9"/>
      <c r="H31" s="9"/>
      <c r="I31" s="9"/>
    </row>
    <row r="32" spans="1:9" ht="39.950000000000003" customHeight="1">
      <c r="A32" s="14"/>
      <c r="B32" s="13"/>
      <c r="C32" s="15"/>
      <c r="D32" s="338"/>
      <c r="E32" s="334"/>
      <c r="F32" s="9"/>
      <c r="G32" s="9"/>
      <c r="H32" s="9"/>
      <c r="I32" s="9"/>
    </row>
    <row r="33" spans="1:9" ht="39.950000000000003" customHeight="1">
      <c r="A33" s="14"/>
      <c r="B33" s="13"/>
      <c r="C33" s="15"/>
      <c r="D33" s="195"/>
      <c r="E33" s="16"/>
      <c r="F33" s="9"/>
      <c r="G33" s="9"/>
      <c r="H33" s="9"/>
      <c r="I33" s="9"/>
    </row>
    <row r="34" spans="1:9" ht="39.950000000000003" customHeight="1">
      <c r="A34" s="14"/>
      <c r="B34" s="13"/>
      <c r="C34" s="15"/>
      <c r="D34" s="195"/>
      <c r="E34" s="16"/>
      <c r="F34" s="9"/>
      <c r="G34" s="9"/>
      <c r="H34" s="9"/>
      <c r="I34" s="9"/>
    </row>
    <row r="35" spans="1:9" ht="39.950000000000003" customHeight="1">
      <c r="E35" s="38"/>
    </row>
  </sheetData>
  <mergeCells count="4">
    <mergeCell ref="E30:E32"/>
    <mergeCell ref="A3:D3"/>
    <mergeCell ref="D30:D32"/>
    <mergeCell ref="A8:A9"/>
  </mergeCells>
  <phoneticPr fontId="0" type="noConversion"/>
  <printOptions horizontalCentered="1"/>
  <pageMargins left="0.78740157480314965" right="0.39370078740157483" top="0.31496062992125984" bottom="0.3149606299212598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workbookViewId="0">
      <selection activeCell="P32" sqref="P32"/>
    </sheetView>
  </sheetViews>
  <sheetFormatPr defaultRowHeight="12.75"/>
  <cols>
    <col min="2" max="2" width="17.5703125" customWidth="1"/>
    <col min="5" max="5" width="20" customWidth="1"/>
    <col min="7" max="7" width="16.42578125" customWidth="1"/>
    <col min="16" max="16" width="13.28515625" customWidth="1"/>
    <col min="17" max="17" width="15.28515625" customWidth="1"/>
    <col min="18" max="18" width="11.85546875" customWidth="1"/>
    <col min="19" max="19" width="12.5703125" customWidth="1"/>
  </cols>
  <sheetData>
    <row r="1" spans="1:19" ht="14.25">
      <c r="A1" s="1"/>
      <c r="B1" s="1"/>
      <c r="C1" s="3"/>
      <c r="D1" s="151"/>
      <c r="E1" s="3"/>
      <c r="F1" s="3"/>
      <c r="G1" s="151"/>
      <c r="H1" s="2"/>
      <c r="I1" s="2"/>
      <c r="J1" s="2"/>
      <c r="K1" s="2"/>
      <c r="L1" s="2"/>
      <c r="M1" s="2"/>
      <c r="N1" s="202"/>
      <c r="O1" s="33"/>
      <c r="P1" s="2"/>
      <c r="Q1" s="2"/>
      <c r="R1" s="2"/>
      <c r="S1" s="58"/>
    </row>
    <row r="2" spans="1:19" ht="14.25">
      <c r="A2" s="1"/>
      <c r="B2" s="1"/>
      <c r="C2" s="3"/>
      <c r="D2" s="151"/>
      <c r="E2" s="3"/>
      <c r="F2" s="3"/>
      <c r="G2" s="151"/>
      <c r="H2" s="2"/>
      <c r="I2" s="2"/>
      <c r="J2" s="2"/>
      <c r="K2" s="2"/>
      <c r="L2" s="2"/>
      <c r="M2" s="2"/>
      <c r="N2" s="202"/>
      <c r="O2" s="33"/>
      <c r="P2" s="2"/>
      <c r="Q2" s="2"/>
      <c r="R2" s="2"/>
      <c r="S2" s="58" t="s">
        <v>50</v>
      </c>
    </row>
    <row r="3" spans="1:19">
      <c r="A3" s="1"/>
      <c r="B3" s="1"/>
      <c r="C3" s="3"/>
      <c r="D3" s="151"/>
      <c r="E3" s="3"/>
      <c r="F3" s="3"/>
      <c r="G3" s="151"/>
      <c r="H3" s="2"/>
      <c r="I3" s="2"/>
      <c r="J3" s="2"/>
      <c r="K3" s="2"/>
      <c r="L3" s="2"/>
      <c r="M3" s="2"/>
      <c r="N3" s="202"/>
      <c r="O3" s="33"/>
      <c r="P3" s="2"/>
      <c r="Q3" s="2"/>
      <c r="R3" s="2"/>
      <c r="S3" s="2"/>
    </row>
    <row r="4" spans="1:19">
      <c r="A4" s="341" t="s">
        <v>14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3"/>
    </row>
    <row r="5" spans="1:19">
      <c r="A5" s="344" t="s">
        <v>5</v>
      </c>
      <c r="B5" s="344" t="s">
        <v>233</v>
      </c>
      <c r="C5" s="344" t="s">
        <v>6</v>
      </c>
      <c r="D5" s="344" t="s">
        <v>21</v>
      </c>
      <c r="E5" s="344" t="s">
        <v>7</v>
      </c>
      <c r="F5" s="344" t="s">
        <v>8</v>
      </c>
      <c r="G5" s="344" t="s">
        <v>24</v>
      </c>
      <c r="H5" s="344" t="s">
        <v>9</v>
      </c>
      <c r="I5" s="347" t="s">
        <v>33</v>
      </c>
      <c r="J5" s="344" t="s">
        <v>35</v>
      </c>
      <c r="K5" s="344" t="s">
        <v>34</v>
      </c>
      <c r="L5" s="357" t="s">
        <v>22</v>
      </c>
      <c r="M5" s="357" t="s">
        <v>23</v>
      </c>
      <c r="N5" s="360" t="s">
        <v>316</v>
      </c>
      <c r="O5" s="339" t="s">
        <v>243</v>
      </c>
      <c r="P5" s="350" t="s">
        <v>30</v>
      </c>
      <c r="Q5" s="351"/>
      <c r="R5" s="350" t="s">
        <v>31</v>
      </c>
      <c r="S5" s="351"/>
    </row>
    <row r="6" spans="1:19">
      <c r="A6" s="345"/>
      <c r="B6" s="345"/>
      <c r="C6" s="345"/>
      <c r="D6" s="345"/>
      <c r="E6" s="345"/>
      <c r="F6" s="345"/>
      <c r="G6" s="345"/>
      <c r="H6" s="345"/>
      <c r="I6" s="348"/>
      <c r="J6" s="345"/>
      <c r="K6" s="345"/>
      <c r="L6" s="358"/>
      <c r="M6" s="358"/>
      <c r="N6" s="360"/>
      <c r="O6" s="361"/>
      <c r="P6" s="352"/>
      <c r="Q6" s="353"/>
      <c r="R6" s="352"/>
      <c r="S6" s="353"/>
    </row>
    <row r="7" spans="1:19">
      <c r="A7" s="346"/>
      <c r="B7" s="346"/>
      <c r="C7" s="346"/>
      <c r="D7" s="346"/>
      <c r="E7" s="346"/>
      <c r="F7" s="346"/>
      <c r="G7" s="346"/>
      <c r="H7" s="346"/>
      <c r="I7" s="349"/>
      <c r="J7" s="346"/>
      <c r="K7" s="346"/>
      <c r="L7" s="359"/>
      <c r="M7" s="359"/>
      <c r="N7" s="360"/>
      <c r="O7" s="340"/>
      <c r="P7" s="190" t="s">
        <v>11</v>
      </c>
      <c r="Q7" s="190" t="s">
        <v>12</v>
      </c>
      <c r="R7" s="190" t="s">
        <v>11</v>
      </c>
      <c r="S7" s="190" t="s">
        <v>12</v>
      </c>
    </row>
    <row r="8" spans="1:19">
      <c r="A8" s="354" t="s">
        <v>317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6"/>
    </row>
    <row r="9" spans="1:19" ht="38.25">
      <c r="A9" s="153">
        <v>1</v>
      </c>
      <c r="B9" s="153" t="s">
        <v>234</v>
      </c>
      <c r="C9" s="171" t="s">
        <v>142</v>
      </c>
      <c r="D9" s="69" t="s">
        <v>142</v>
      </c>
      <c r="E9" s="69" t="s">
        <v>143</v>
      </c>
      <c r="F9" s="216" t="s">
        <v>144</v>
      </c>
      <c r="G9" s="68" t="s">
        <v>145</v>
      </c>
      <c r="H9" s="68"/>
      <c r="I9" s="68"/>
      <c r="J9" s="70" t="s">
        <v>146</v>
      </c>
      <c r="K9" s="68"/>
      <c r="L9" s="68">
        <v>600</v>
      </c>
      <c r="M9" s="68">
        <v>2007</v>
      </c>
      <c r="N9" s="203"/>
      <c r="O9" s="68"/>
      <c r="P9" s="41" t="s">
        <v>346</v>
      </c>
      <c r="Q9" s="41" t="s">
        <v>347</v>
      </c>
      <c r="R9" s="41"/>
      <c r="S9" s="41"/>
    </row>
    <row r="10" spans="1:19" ht="38.25">
      <c r="A10" s="153">
        <v>2</v>
      </c>
      <c r="B10" s="153" t="s">
        <v>236</v>
      </c>
      <c r="C10" s="171" t="s">
        <v>147</v>
      </c>
      <c r="D10" s="69" t="s">
        <v>148</v>
      </c>
      <c r="E10" s="69" t="s">
        <v>149</v>
      </c>
      <c r="F10" s="216" t="s">
        <v>150</v>
      </c>
      <c r="G10" s="68" t="s">
        <v>151</v>
      </c>
      <c r="H10" s="68"/>
      <c r="I10" s="68"/>
      <c r="J10" s="70" t="s">
        <v>152</v>
      </c>
      <c r="K10" s="68"/>
      <c r="L10" s="68">
        <v>1150</v>
      </c>
      <c r="M10" s="68">
        <v>2010</v>
      </c>
      <c r="N10" s="203"/>
      <c r="O10" s="68"/>
      <c r="P10" s="41" t="s">
        <v>348</v>
      </c>
      <c r="Q10" s="41" t="s">
        <v>349</v>
      </c>
      <c r="R10" s="41"/>
      <c r="S10" s="41"/>
    </row>
    <row r="11" spans="1:19" ht="38.25">
      <c r="A11" s="153">
        <v>3</v>
      </c>
      <c r="B11" s="153" t="s">
        <v>236</v>
      </c>
      <c r="C11" s="171" t="s">
        <v>153</v>
      </c>
      <c r="D11" s="69" t="s">
        <v>154</v>
      </c>
      <c r="E11" s="69" t="s">
        <v>155</v>
      </c>
      <c r="F11" s="216" t="s">
        <v>156</v>
      </c>
      <c r="G11" s="68" t="s">
        <v>141</v>
      </c>
      <c r="H11" s="68">
        <v>2402</v>
      </c>
      <c r="I11" s="68"/>
      <c r="J11" s="70" t="s">
        <v>157</v>
      </c>
      <c r="K11" s="68"/>
      <c r="L11" s="68">
        <v>6</v>
      </c>
      <c r="M11" s="68">
        <v>2009</v>
      </c>
      <c r="N11" s="203"/>
      <c r="O11" s="68"/>
      <c r="P11" s="41" t="s">
        <v>350</v>
      </c>
      <c r="Q11" s="41" t="s">
        <v>351</v>
      </c>
      <c r="R11" s="41"/>
      <c r="S11" s="41"/>
    </row>
    <row r="12" spans="1:19" ht="38.25">
      <c r="A12" s="153">
        <v>4</v>
      </c>
      <c r="B12" s="153" t="s">
        <v>236</v>
      </c>
      <c r="C12" s="171" t="s">
        <v>158</v>
      </c>
      <c r="D12" s="69" t="s">
        <v>159</v>
      </c>
      <c r="E12" s="69" t="s">
        <v>160</v>
      </c>
      <c r="F12" s="216" t="s">
        <v>161</v>
      </c>
      <c r="G12" s="68" t="s">
        <v>141</v>
      </c>
      <c r="H12" s="68">
        <v>2151</v>
      </c>
      <c r="I12" s="68"/>
      <c r="J12" s="70" t="s">
        <v>162</v>
      </c>
      <c r="K12" s="68"/>
      <c r="L12" s="68" t="s">
        <v>163</v>
      </c>
      <c r="M12" s="68">
        <v>2000</v>
      </c>
      <c r="N12" s="203"/>
      <c r="O12" s="68"/>
      <c r="P12" s="41" t="s">
        <v>350</v>
      </c>
      <c r="Q12" s="41" t="s">
        <v>351</v>
      </c>
      <c r="R12" s="41"/>
      <c r="S12" s="41"/>
    </row>
    <row r="13" spans="1:19" ht="38.25">
      <c r="A13" s="153">
        <v>5</v>
      </c>
      <c r="B13" s="153" t="s">
        <v>236</v>
      </c>
      <c r="C13" s="171" t="s">
        <v>158</v>
      </c>
      <c r="D13" s="69" t="s">
        <v>165</v>
      </c>
      <c r="E13" s="69" t="s">
        <v>166</v>
      </c>
      <c r="F13" s="216" t="s">
        <v>167</v>
      </c>
      <c r="G13" s="68" t="s">
        <v>141</v>
      </c>
      <c r="H13" s="68">
        <v>5958</v>
      </c>
      <c r="I13" s="68"/>
      <c r="J13" s="70" t="s">
        <v>168</v>
      </c>
      <c r="K13" s="68"/>
      <c r="L13" s="68">
        <v>6</v>
      </c>
      <c r="M13" s="68">
        <v>1991</v>
      </c>
      <c r="N13" s="203"/>
      <c r="O13" s="68"/>
      <c r="P13" s="41" t="s">
        <v>328</v>
      </c>
      <c r="Q13" s="41" t="s">
        <v>329</v>
      </c>
      <c r="R13" s="41"/>
      <c r="S13" s="41"/>
    </row>
    <row r="14" spans="1:19" ht="38.25">
      <c r="A14" s="153">
        <v>6</v>
      </c>
      <c r="B14" s="153" t="s">
        <v>236</v>
      </c>
      <c r="C14" s="80" t="s">
        <v>169</v>
      </c>
      <c r="D14" s="72" t="s">
        <v>170</v>
      </c>
      <c r="E14" s="75" t="s">
        <v>171</v>
      </c>
      <c r="F14" s="217" t="s">
        <v>172</v>
      </c>
      <c r="G14" s="72" t="s">
        <v>145</v>
      </c>
      <c r="H14" s="75"/>
      <c r="I14" s="75"/>
      <c r="J14" s="75"/>
      <c r="K14" s="75"/>
      <c r="L14" s="75">
        <v>640</v>
      </c>
      <c r="M14" s="75">
        <v>2015</v>
      </c>
      <c r="N14" s="203"/>
      <c r="O14" s="155"/>
      <c r="P14" s="169" t="s">
        <v>330</v>
      </c>
      <c r="Q14" s="169" t="s">
        <v>331</v>
      </c>
      <c r="R14" s="169"/>
      <c r="S14" s="169"/>
    </row>
    <row r="15" spans="1:19" ht="38.25">
      <c r="A15" s="153">
        <v>8</v>
      </c>
      <c r="B15" s="153" t="s">
        <v>234</v>
      </c>
      <c r="C15" s="80" t="s">
        <v>173</v>
      </c>
      <c r="D15" s="72">
        <v>244</v>
      </c>
      <c r="E15" s="75">
        <v>11737</v>
      </c>
      <c r="F15" s="217" t="s">
        <v>174</v>
      </c>
      <c r="G15" s="72" t="s">
        <v>141</v>
      </c>
      <c r="H15" s="75">
        <v>5000</v>
      </c>
      <c r="I15" s="75"/>
      <c r="J15" s="75" t="s">
        <v>175</v>
      </c>
      <c r="K15" s="75"/>
      <c r="L15" s="75">
        <v>6</v>
      </c>
      <c r="M15" s="75">
        <v>1989</v>
      </c>
      <c r="N15" s="203"/>
      <c r="O15" s="155"/>
      <c r="P15" s="169" t="s">
        <v>332</v>
      </c>
      <c r="Q15" s="169" t="s">
        <v>333</v>
      </c>
      <c r="R15" s="169"/>
      <c r="S15" s="169"/>
    </row>
    <row r="16" spans="1:19" ht="38.25">
      <c r="A16" s="153">
        <v>9</v>
      </c>
      <c r="B16" s="153" t="s">
        <v>234</v>
      </c>
      <c r="C16" s="80" t="s">
        <v>173</v>
      </c>
      <c r="D16" s="72">
        <v>244</v>
      </c>
      <c r="E16" s="75">
        <v>9645</v>
      </c>
      <c r="F16" s="217" t="s">
        <v>176</v>
      </c>
      <c r="G16" s="72" t="s">
        <v>141</v>
      </c>
      <c r="H16" s="75">
        <v>6000</v>
      </c>
      <c r="I16" s="75"/>
      <c r="J16" s="75" t="s">
        <v>177</v>
      </c>
      <c r="K16" s="75"/>
      <c r="L16" s="75">
        <v>6</v>
      </c>
      <c r="M16" s="75">
        <v>1985</v>
      </c>
      <c r="N16" s="203"/>
      <c r="O16" s="155"/>
      <c r="P16" s="169" t="s">
        <v>332</v>
      </c>
      <c r="Q16" s="169" t="s">
        <v>333</v>
      </c>
      <c r="R16" s="169"/>
      <c r="S16" s="169"/>
    </row>
    <row r="17" spans="1:19" ht="38.25">
      <c r="A17" s="153">
        <v>10</v>
      </c>
      <c r="B17" s="153" t="s">
        <v>234</v>
      </c>
      <c r="C17" s="80" t="s">
        <v>178</v>
      </c>
      <c r="D17" s="72" t="s">
        <v>179</v>
      </c>
      <c r="E17" s="75">
        <v>80831012</v>
      </c>
      <c r="F17" s="217" t="s">
        <v>180</v>
      </c>
      <c r="G17" s="72" t="s">
        <v>181</v>
      </c>
      <c r="H17" s="75"/>
      <c r="I17" s="75"/>
      <c r="J17" s="75" t="s">
        <v>182</v>
      </c>
      <c r="K17" s="75"/>
      <c r="L17" s="75">
        <v>5</v>
      </c>
      <c r="M17" s="75">
        <v>2006</v>
      </c>
      <c r="N17" s="203"/>
      <c r="O17" s="155"/>
      <c r="P17" s="169" t="s">
        <v>367</v>
      </c>
      <c r="Q17" s="169" t="s">
        <v>368</v>
      </c>
      <c r="R17" s="169"/>
      <c r="S17" s="169"/>
    </row>
    <row r="18" spans="1:19" ht="38.25">
      <c r="A18" s="153">
        <v>11</v>
      </c>
      <c r="B18" s="153" t="s">
        <v>234</v>
      </c>
      <c r="C18" s="75" t="s">
        <v>183</v>
      </c>
      <c r="D18" s="72" t="s">
        <v>184</v>
      </c>
      <c r="E18" s="75" t="s">
        <v>185</v>
      </c>
      <c r="F18" s="217" t="s">
        <v>186</v>
      </c>
      <c r="G18" s="72" t="s">
        <v>187</v>
      </c>
      <c r="H18" s="75">
        <v>4353</v>
      </c>
      <c r="I18" s="75"/>
      <c r="J18" s="75" t="s">
        <v>188</v>
      </c>
      <c r="K18" s="75"/>
      <c r="L18" s="75">
        <v>25</v>
      </c>
      <c r="M18" s="75">
        <v>1999</v>
      </c>
      <c r="N18" s="203"/>
      <c r="O18" s="155"/>
      <c r="P18" s="169" t="s">
        <v>369</v>
      </c>
      <c r="Q18" s="169" t="s">
        <v>370</v>
      </c>
      <c r="R18" s="169"/>
      <c r="S18" s="169"/>
    </row>
    <row r="19" spans="1:19" ht="38.25">
      <c r="A19" s="153">
        <v>12</v>
      </c>
      <c r="B19" s="153" t="s">
        <v>236</v>
      </c>
      <c r="C19" s="80" t="s">
        <v>153</v>
      </c>
      <c r="D19" s="72" t="s">
        <v>189</v>
      </c>
      <c r="E19" s="75" t="s">
        <v>190</v>
      </c>
      <c r="F19" s="217" t="s">
        <v>191</v>
      </c>
      <c r="G19" s="72" t="s">
        <v>141</v>
      </c>
      <c r="H19" s="75">
        <v>2402</v>
      </c>
      <c r="I19" s="75"/>
      <c r="J19" s="75" t="s">
        <v>192</v>
      </c>
      <c r="K19" s="75"/>
      <c r="L19" s="75">
        <v>6</v>
      </c>
      <c r="M19" s="75">
        <v>2011</v>
      </c>
      <c r="N19" s="203"/>
      <c r="O19" s="155"/>
      <c r="P19" s="169" t="s">
        <v>371</v>
      </c>
      <c r="Q19" s="169" t="s">
        <v>372</v>
      </c>
      <c r="R19" s="169"/>
      <c r="S19" s="169"/>
    </row>
    <row r="20" spans="1:19" ht="38.25">
      <c r="A20" s="153">
        <v>13</v>
      </c>
      <c r="B20" s="153" t="s">
        <v>236</v>
      </c>
      <c r="C20" s="80" t="s">
        <v>153</v>
      </c>
      <c r="D20" s="72" t="s">
        <v>189</v>
      </c>
      <c r="E20" s="75" t="s">
        <v>193</v>
      </c>
      <c r="F20" s="217" t="s">
        <v>194</v>
      </c>
      <c r="G20" s="72" t="s">
        <v>141</v>
      </c>
      <c r="H20" s="75">
        <v>2402</v>
      </c>
      <c r="I20" s="75"/>
      <c r="J20" s="75" t="s">
        <v>195</v>
      </c>
      <c r="K20" s="75"/>
      <c r="L20" s="75">
        <v>6</v>
      </c>
      <c r="M20" s="75">
        <v>2011</v>
      </c>
      <c r="N20" s="203"/>
      <c r="O20" s="155"/>
      <c r="P20" s="169" t="s">
        <v>371</v>
      </c>
      <c r="Q20" s="169" t="s">
        <v>373</v>
      </c>
      <c r="R20" s="169"/>
      <c r="S20" s="169"/>
    </row>
    <row r="21" spans="1:19" ht="38.25">
      <c r="A21" s="153">
        <v>14</v>
      </c>
      <c r="B21" s="153" t="s">
        <v>234</v>
      </c>
      <c r="C21" s="80" t="s">
        <v>164</v>
      </c>
      <c r="D21" s="72">
        <v>208</v>
      </c>
      <c r="E21" s="75" t="s">
        <v>196</v>
      </c>
      <c r="F21" s="217" t="s">
        <v>197</v>
      </c>
      <c r="G21" s="72" t="s">
        <v>141</v>
      </c>
      <c r="H21" s="75">
        <v>2299</v>
      </c>
      <c r="I21" s="75"/>
      <c r="J21" s="75" t="s">
        <v>198</v>
      </c>
      <c r="K21" s="75"/>
      <c r="L21" s="75">
        <v>9</v>
      </c>
      <c r="M21" s="75">
        <v>1996</v>
      </c>
      <c r="N21" s="203"/>
      <c r="O21" s="155"/>
      <c r="P21" s="169" t="s">
        <v>374</v>
      </c>
      <c r="Q21" s="169" t="s">
        <v>375</v>
      </c>
      <c r="R21" s="169"/>
      <c r="S21" s="169"/>
    </row>
    <row r="22" spans="1:19" ht="38.25">
      <c r="A22" s="153">
        <v>15</v>
      </c>
      <c r="B22" s="153" t="s">
        <v>236</v>
      </c>
      <c r="C22" s="80" t="s">
        <v>164</v>
      </c>
      <c r="D22" s="72" t="s">
        <v>199</v>
      </c>
      <c r="E22" s="75" t="s">
        <v>200</v>
      </c>
      <c r="F22" s="217" t="s">
        <v>201</v>
      </c>
      <c r="G22" s="72" t="s">
        <v>141</v>
      </c>
      <c r="H22" s="75">
        <v>6374</v>
      </c>
      <c r="I22" s="75"/>
      <c r="J22" s="75" t="s">
        <v>202</v>
      </c>
      <c r="K22" s="75"/>
      <c r="L22" s="75">
        <v>6</v>
      </c>
      <c r="M22" s="75">
        <v>2013</v>
      </c>
      <c r="N22" s="203"/>
      <c r="O22" s="155"/>
      <c r="P22" s="169" t="s">
        <v>376</v>
      </c>
      <c r="Q22" s="169" t="s">
        <v>377</v>
      </c>
      <c r="R22" s="169"/>
      <c r="S22" s="169"/>
    </row>
    <row r="23" spans="1:19" ht="25.5">
      <c r="A23" s="153">
        <v>16</v>
      </c>
      <c r="B23" s="153" t="s">
        <v>237</v>
      </c>
      <c r="C23" s="80" t="s">
        <v>203</v>
      </c>
      <c r="D23" s="72" t="s">
        <v>204</v>
      </c>
      <c r="E23" s="75" t="s">
        <v>205</v>
      </c>
      <c r="F23" s="217" t="s">
        <v>206</v>
      </c>
      <c r="G23" s="185" t="s">
        <v>141</v>
      </c>
      <c r="H23" s="75">
        <v>2488</v>
      </c>
      <c r="I23" s="75"/>
      <c r="J23" s="75" t="s">
        <v>208</v>
      </c>
      <c r="K23" s="75"/>
      <c r="L23" s="75">
        <v>5</v>
      </c>
      <c r="M23" s="75">
        <v>2011</v>
      </c>
      <c r="N23" s="203"/>
      <c r="O23" s="155"/>
      <c r="P23" s="169" t="s">
        <v>334</v>
      </c>
      <c r="Q23" s="169" t="s">
        <v>335</v>
      </c>
      <c r="R23" s="169"/>
      <c r="S23" s="169"/>
    </row>
    <row r="24" spans="1:19" ht="38.25">
      <c r="A24" s="153">
        <v>17</v>
      </c>
      <c r="B24" s="153" t="s">
        <v>236</v>
      </c>
      <c r="C24" s="80" t="s">
        <v>209</v>
      </c>
      <c r="D24" s="72" t="s">
        <v>210</v>
      </c>
      <c r="E24" s="75">
        <v>399039</v>
      </c>
      <c r="F24" s="217" t="s">
        <v>235</v>
      </c>
      <c r="G24" s="72" t="s">
        <v>141</v>
      </c>
      <c r="H24" s="75">
        <v>2445</v>
      </c>
      <c r="I24" s="75"/>
      <c r="J24" s="75" t="s">
        <v>211</v>
      </c>
      <c r="K24" s="75"/>
      <c r="L24" s="75">
        <v>5</v>
      </c>
      <c r="M24" s="75">
        <v>1980</v>
      </c>
      <c r="N24" s="203"/>
      <c r="O24" s="155"/>
      <c r="P24" s="169" t="s">
        <v>378</v>
      </c>
      <c r="Q24" s="169" t="s">
        <v>379</v>
      </c>
      <c r="R24" s="169"/>
      <c r="S24" s="169"/>
    </row>
    <row r="25" spans="1:19" ht="38.25">
      <c r="A25" s="153">
        <v>18</v>
      </c>
      <c r="B25" s="153" t="s">
        <v>236</v>
      </c>
      <c r="C25" s="80" t="s">
        <v>238</v>
      </c>
      <c r="D25" s="72" t="s">
        <v>239</v>
      </c>
      <c r="E25" s="80">
        <v>4900138410</v>
      </c>
      <c r="F25" s="217" t="s">
        <v>212</v>
      </c>
      <c r="G25" s="72" t="s">
        <v>141</v>
      </c>
      <c r="H25" s="75">
        <v>12756</v>
      </c>
      <c r="I25" s="75"/>
      <c r="J25" s="75" t="s">
        <v>240</v>
      </c>
      <c r="K25" s="75"/>
      <c r="L25" s="75">
        <v>9</v>
      </c>
      <c r="M25" s="75">
        <v>1982</v>
      </c>
      <c r="N25" s="203"/>
      <c r="O25" s="155"/>
      <c r="P25" s="169" t="s">
        <v>336</v>
      </c>
      <c r="Q25" s="169" t="s">
        <v>337</v>
      </c>
      <c r="R25" s="169"/>
      <c r="S25" s="169"/>
    </row>
    <row r="26" spans="1:19" ht="38.25">
      <c r="A26" s="153">
        <v>19</v>
      </c>
      <c r="B26" s="153" t="s">
        <v>234</v>
      </c>
      <c r="C26" s="80" t="s">
        <v>241</v>
      </c>
      <c r="D26" s="72">
        <v>7507</v>
      </c>
      <c r="E26" s="186">
        <v>31408310894804</v>
      </c>
      <c r="F26" s="217" t="s">
        <v>213</v>
      </c>
      <c r="G26" s="72" t="s">
        <v>141</v>
      </c>
      <c r="H26" s="75">
        <v>3758</v>
      </c>
      <c r="I26" s="75"/>
      <c r="J26" s="75" t="s">
        <v>214</v>
      </c>
      <c r="K26" s="75"/>
      <c r="L26" s="75">
        <v>9</v>
      </c>
      <c r="M26" s="75">
        <v>1973</v>
      </c>
      <c r="N26" s="203"/>
      <c r="O26" s="155"/>
      <c r="P26" s="169" t="s">
        <v>338</v>
      </c>
      <c r="Q26" s="169" t="s">
        <v>339</v>
      </c>
      <c r="R26" s="169"/>
      <c r="S26" s="169"/>
    </row>
    <row r="27" spans="1:19" ht="38.25">
      <c r="A27" s="153">
        <v>20</v>
      </c>
      <c r="B27" s="153" t="s">
        <v>234</v>
      </c>
      <c r="C27" s="75" t="s">
        <v>215</v>
      </c>
      <c r="D27" s="72" t="s">
        <v>232</v>
      </c>
      <c r="E27" s="75" t="s">
        <v>216</v>
      </c>
      <c r="F27" s="217" t="s">
        <v>217</v>
      </c>
      <c r="G27" s="72" t="s">
        <v>207</v>
      </c>
      <c r="H27" s="75">
        <v>1896</v>
      </c>
      <c r="I27" s="75"/>
      <c r="J27" s="75" t="s">
        <v>218</v>
      </c>
      <c r="K27" s="75"/>
      <c r="L27" s="75">
        <v>5</v>
      </c>
      <c r="M27" s="75">
        <v>2004</v>
      </c>
      <c r="N27" s="203" t="s">
        <v>321</v>
      </c>
      <c r="O27" s="155" t="s">
        <v>244</v>
      </c>
      <c r="P27" s="169" t="s">
        <v>336</v>
      </c>
      <c r="Q27" s="169" t="s">
        <v>337</v>
      </c>
      <c r="R27" s="169" t="s">
        <v>336</v>
      </c>
      <c r="S27" s="169" t="s">
        <v>337</v>
      </c>
    </row>
    <row r="28" spans="1:19" ht="38.25">
      <c r="A28" s="153">
        <v>21</v>
      </c>
      <c r="B28" s="153" t="s">
        <v>242</v>
      </c>
      <c r="C28" s="75" t="s">
        <v>153</v>
      </c>
      <c r="D28" s="72" t="s">
        <v>219</v>
      </c>
      <c r="E28" s="75" t="s">
        <v>220</v>
      </c>
      <c r="F28" s="217" t="s">
        <v>221</v>
      </c>
      <c r="G28" s="72" t="s">
        <v>141</v>
      </c>
      <c r="H28" s="75">
        <v>2198</v>
      </c>
      <c r="I28" s="75"/>
      <c r="J28" s="75" t="s">
        <v>222</v>
      </c>
      <c r="K28" s="75"/>
      <c r="L28" s="75">
        <v>5</v>
      </c>
      <c r="M28" s="75">
        <v>2013</v>
      </c>
      <c r="N28" s="203"/>
      <c r="O28" s="155"/>
      <c r="P28" s="169" t="s">
        <v>374</v>
      </c>
      <c r="Q28" s="169" t="s">
        <v>375</v>
      </c>
      <c r="R28" s="169"/>
      <c r="S28" s="169"/>
    </row>
    <row r="29" spans="1:19" ht="51">
      <c r="A29" s="153">
        <v>22</v>
      </c>
      <c r="B29" s="153" t="s">
        <v>236</v>
      </c>
      <c r="C29" s="75" t="s">
        <v>215</v>
      </c>
      <c r="D29" s="72" t="s">
        <v>223</v>
      </c>
      <c r="E29" s="75" t="s">
        <v>224</v>
      </c>
      <c r="F29" s="217" t="s">
        <v>225</v>
      </c>
      <c r="G29" s="72" t="s">
        <v>207</v>
      </c>
      <c r="H29" s="75">
        <v>1598</v>
      </c>
      <c r="I29" s="75"/>
      <c r="J29" s="75" t="s">
        <v>226</v>
      </c>
      <c r="K29" s="75"/>
      <c r="L29" s="75">
        <v>5</v>
      </c>
      <c r="M29" s="75">
        <v>2013</v>
      </c>
      <c r="N29" s="203" t="s">
        <v>314</v>
      </c>
      <c r="O29" s="155" t="s">
        <v>244</v>
      </c>
      <c r="P29" s="169" t="s">
        <v>380</v>
      </c>
      <c r="Q29" s="169" t="s">
        <v>381</v>
      </c>
      <c r="R29" s="169" t="s">
        <v>382</v>
      </c>
      <c r="S29" s="169" t="s">
        <v>383</v>
      </c>
    </row>
    <row r="30" spans="1:19" ht="38.25">
      <c r="A30" s="153">
        <v>23</v>
      </c>
      <c r="B30" s="153" t="s">
        <v>236</v>
      </c>
      <c r="C30" s="75" t="s">
        <v>245</v>
      </c>
      <c r="D30" s="72" t="s">
        <v>245</v>
      </c>
      <c r="E30" s="75" t="s">
        <v>246</v>
      </c>
      <c r="F30" s="217"/>
      <c r="G30" s="72" t="s">
        <v>247</v>
      </c>
      <c r="H30" s="74">
        <v>3400</v>
      </c>
      <c r="I30" s="74"/>
      <c r="J30" s="74"/>
      <c r="K30" s="74"/>
      <c r="L30" s="74"/>
      <c r="M30" s="74">
        <v>2016</v>
      </c>
      <c r="N30" s="203" t="s">
        <v>315</v>
      </c>
      <c r="O30" s="120"/>
      <c r="P30" s="77" t="s">
        <v>340</v>
      </c>
      <c r="Q30" s="77" t="s">
        <v>341</v>
      </c>
      <c r="R30" s="77" t="s">
        <v>340</v>
      </c>
      <c r="S30" s="77" t="s">
        <v>341</v>
      </c>
    </row>
    <row r="31" spans="1:19" ht="38.25">
      <c r="A31" s="153">
        <v>24</v>
      </c>
      <c r="B31" s="153" t="s">
        <v>236</v>
      </c>
      <c r="C31" s="72" t="s">
        <v>238</v>
      </c>
      <c r="D31" s="72" t="s">
        <v>311</v>
      </c>
      <c r="E31" s="75">
        <v>4900140754</v>
      </c>
      <c r="F31" s="217" t="s">
        <v>312</v>
      </c>
      <c r="G31" s="72" t="s">
        <v>141</v>
      </c>
      <c r="H31" s="74">
        <v>9506</v>
      </c>
      <c r="I31" s="74"/>
      <c r="J31" s="74"/>
      <c r="K31" s="74"/>
      <c r="L31" s="74"/>
      <c r="M31" s="74">
        <v>1982</v>
      </c>
      <c r="N31" s="225"/>
      <c r="O31" s="120"/>
      <c r="P31" s="77" t="s">
        <v>342</v>
      </c>
      <c r="Q31" s="77" t="s">
        <v>343</v>
      </c>
      <c r="R31" s="74"/>
      <c r="S31" s="187"/>
    </row>
    <row r="32" spans="1:19" ht="38.25">
      <c r="A32" s="153">
        <v>25</v>
      </c>
      <c r="B32" s="153" t="s">
        <v>322</v>
      </c>
      <c r="C32" s="72" t="s">
        <v>323</v>
      </c>
      <c r="D32" s="72" t="s">
        <v>324</v>
      </c>
      <c r="E32" s="75" t="s">
        <v>325</v>
      </c>
      <c r="F32" s="227" t="s">
        <v>326</v>
      </c>
      <c r="G32" s="72" t="s">
        <v>207</v>
      </c>
      <c r="H32" s="74">
        <v>998</v>
      </c>
      <c r="I32" s="74"/>
      <c r="J32" s="74"/>
      <c r="K32" s="74"/>
      <c r="L32" s="74"/>
      <c r="M32" s="74">
        <v>2018</v>
      </c>
      <c r="N32" s="225" t="s">
        <v>327</v>
      </c>
      <c r="O32" s="120"/>
      <c r="P32" s="77" t="s">
        <v>344</v>
      </c>
      <c r="Q32" s="77" t="s">
        <v>345</v>
      </c>
      <c r="R32" s="77" t="s">
        <v>344</v>
      </c>
      <c r="S32" s="77" t="s">
        <v>345</v>
      </c>
    </row>
    <row r="33" spans="1:19">
      <c r="A33" s="4"/>
      <c r="B33" s="4"/>
      <c r="C33" s="5"/>
      <c r="D33" s="152"/>
      <c r="E33" s="5"/>
      <c r="F33" s="5"/>
      <c r="G33" s="152"/>
      <c r="H33" s="4"/>
      <c r="I33" s="4"/>
      <c r="J33" s="4"/>
      <c r="K33" s="4"/>
      <c r="L33" s="4"/>
      <c r="M33" s="4"/>
      <c r="N33" s="202"/>
      <c r="O33" s="33"/>
      <c r="P33" s="4"/>
      <c r="Q33" s="4"/>
      <c r="R33" s="4"/>
      <c r="S33" s="4"/>
    </row>
  </sheetData>
  <mergeCells count="19">
    <mergeCell ref="A8:S8"/>
    <mergeCell ref="J5:J7"/>
    <mergeCell ref="K5:K7"/>
    <mergeCell ref="L5:L7"/>
    <mergeCell ref="M5:M7"/>
    <mergeCell ref="N5:N7"/>
    <mergeCell ref="O5:O7"/>
    <mergeCell ref="A4:S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P5:Q6"/>
    <mergeCell ref="R5:S6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budynki</vt:lpstr>
      <vt:lpstr>środki trwałe</vt:lpstr>
      <vt:lpstr>elektronika</vt:lpstr>
      <vt:lpstr>szkody</vt:lpstr>
      <vt:lpstr>pojazdy</vt:lpstr>
      <vt:lpstr>budynki!Obszar_wydruku</vt:lpstr>
      <vt:lpstr>elektronika!Obszar_wydruku</vt:lpstr>
      <vt:lpstr>szkody!Obszar_wydruku</vt:lpstr>
      <vt:lpstr>'środki trwałe'!Obszar_wydruku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Eryk Lamus</cp:lastModifiedBy>
  <cp:lastPrinted>2018-05-22T10:30:33Z</cp:lastPrinted>
  <dcterms:created xsi:type="dcterms:W3CDTF">2003-03-13T10:23:20Z</dcterms:created>
  <dcterms:modified xsi:type="dcterms:W3CDTF">2018-05-22T10:30:43Z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